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6 " sheetId="1" r:id="rId1"/>
    <sheet name="Лист1" sheetId="2" r:id="rId2"/>
  </sheets>
  <definedNames>
    <definedName name="_xlnm.Print_Titles" localSheetId="0">'приложение 6 '!$4:$5</definedName>
    <definedName name="_xlnm.Print_Area" localSheetId="0">'приложение 6 '!$A$1:$H$442</definedName>
  </definedNames>
  <calcPr fullCalcOnLoad="1"/>
</workbook>
</file>

<file path=xl/sharedStrings.xml><?xml version="1.0" encoding="utf-8"?>
<sst xmlns="http://schemas.openxmlformats.org/spreadsheetml/2006/main" count="1812" uniqueCount="344">
  <si>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</si>
  <si>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</si>
  <si>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</si>
  <si>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</si>
  <si>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</si>
  <si>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Функционирование местных администраций</t>
  </si>
  <si>
    <t>Другие общегосударственные вопросы</t>
  </si>
  <si>
    <t>Коммунальное хозяйство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</si>
  <si>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</si>
  <si>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</si>
  <si>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</si>
  <si>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</si>
  <si>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</si>
  <si>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</si>
  <si>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Общее образование</t>
  </si>
  <si>
    <t>Профессиональная подготовка, переподготовка и повышение квалификации</t>
  </si>
  <si>
    <t>Обслуживание муниципального долга</t>
  </si>
  <si>
    <t>Резервные фонды</t>
  </si>
  <si>
    <t>Другие вопросы в области национальной безопасности и правоохранительной деятельности</t>
  </si>
  <si>
    <t>Благоустройство</t>
  </si>
  <si>
    <t>05</t>
  </si>
  <si>
    <t>в том числе за счёт безвозмездных поступлений</t>
  </si>
  <si>
    <t>01</t>
  </si>
  <si>
    <t>04</t>
  </si>
  <si>
    <t>10</t>
  </si>
  <si>
    <t>03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</si>
  <si>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</si>
  <si>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</si>
  <si>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</si>
  <si>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</si>
  <si>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</si>
  <si>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</si>
  <si>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</si>
  <si>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</si>
  <si>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</si>
  <si>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</si>
  <si>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0900000</t>
  </si>
  <si>
    <t>02</t>
  </si>
  <si>
    <t>09</t>
  </si>
  <si>
    <t>07</t>
  </si>
  <si>
    <t>08</t>
  </si>
  <si>
    <t xml:space="preserve">Дотации </t>
  </si>
  <si>
    <t>ОСГУ</t>
  </si>
  <si>
    <t>211; 213</t>
  </si>
  <si>
    <t>221; 222; 223; 224; 225; 226; 290; 310; 340; 530 (без командировок)</t>
  </si>
  <si>
    <t>290,01 и 290,02</t>
  </si>
  <si>
    <t>290,03 и 290,04</t>
  </si>
  <si>
    <t>530 (310)</t>
  </si>
  <si>
    <t>13</t>
  </si>
  <si>
    <t>221; 226; 261; 262; 263</t>
  </si>
  <si>
    <t>222; 225; 226; 290; 310; 340</t>
  </si>
  <si>
    <t>221; 226; 262; 263</t>
  </si>
  <si>
    <t>870</t>
  </si>
  <si>
    <t>Резервные средства</t>
  </si>
  <si>
    <t>810</t>
  </si>
  <si>
    <t>730</t>
  </si>
  <si>
    <t>Иные дотации</t>
  </si>
  <si>
    <t>11</t>
  </si>
  <si>
    <t>14</t>
  </si>
  <si>
    <t>9901100</t>
  </si>
  <si>
    <t>2301100</t>
  </si>
  <si>
    <t>2302000</t>
  </si>
  <si>
    <t>9900000</t>
  </si>
  <si>
    <t>Расходы на обеспечение выполнения функций органов местного самоуправления</t>
  </si>
  <si>
    <t>Закупка товаров, работ и услуг для муниципальных нужд</t>
  </si>
  <si>
    <t>2300000</t>
  </si>
  <si>
    <t>Иные направления расходов</t>
  </si>
  <si>
    <t>1800000</t>
  </si>
  <si>
    <t>9909000</t>
  </si>
  <si>
    <t>Обеспечение проведения выборов и референдумов</t>
  </si>
  <si>
    <t>9908000</t>
  </si>
  <si>
    <t>Субвенции на предоставление дотаций поселениям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</si>
  <si>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</si>
  <si>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</si>
  <si>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</si>
  <si>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</si>
  <si>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</si>
  <si>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</si>
  <si>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1830000</t>
  </si>
  <si>
    <t>1831100</t>
  </si>
  <si>
    <t>1900000</t>
  </si>
  <si>
    <t>1901100</t>
  </si>
  <si>
    <t>2306000</t>
  </si>
  <si>
    <t>610</t>
  </si>
  <si>
    <t>620</t>
  </si>
  <si>
    <t>Субсидии бюджетным учреждениям</t>
  </si>
  <si>
    <t>Субсидии автономным учреждениям</t>
  </si>
  <si>
    <t>1400000</t>
  </si>
  <si>
    <t>1406000</t>
  </si>
  <si>
    <t>110</t>
  </si>
  <si>
    <t>Расходы на обеспечение деятельности муниципальных казённых учреждений</t>
  </si>
  <si>
    <t>Расходы на выплаты персоналу казенных учреждений</t>
  </si>
  <si>
    <t>2000000</t>
  </si>
  <si>
    <t>2002000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</si>
  <si>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на 2015-2017 гг.</t>
  </si>
  <si>
    <t>1100000</t>
  </si>
  <si>
    <t>1102000</t>
  </si>
  <si>
    <t>0100000</t>
  </si>
  <si>
    <t>0102000</t>
  </si>
  <si>
    <t>3000000</t>
  </si>
  <si>
    <t>3002000</t>
  </si>
  <si>
    <t>Субсидии юридическим лицам (кроме некоммерческих организаций), индивидуальным предпринимателям, физическим лицам</t>
  </si>
  <si>
    <t>0200000</t>
  </si>
  <si>
    <t>0202000</t>
  </si>
  <si>
    <t>1700000</t>
  </si>
  <si>
    <t>1702000</t>
  </si>
  <si>
    <t>2100000</t>
  </si>
  <si>
    <t>2102000</t>
  </si>
  <si>
    <t>Муниципальная программа " Содержание улично-дорожной сети муниципального района Сергиевский" на 2014-2016гг.</t>
  </si>
  <si>
    <t>410</t>
  </si>
  <si>
    <t>Бюджетные инвестиции</t>
  </si>
  <si>
    <t>0400000</t>
  </si>
  <si>
    <t>0402000</t>
  </si>
  <si>
    <t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на 2014-2043гг.</t>
  </si>
  <si>
    <t>1000000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</si>
  <si>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 района Сергиевский Самарской области" на 2014-2017гг.</t>
  </si>
  <si>
    <t>Осуществление бюджетных инвестиций в объекты муниципальной собственности</t>
  </si>
  <si>
    <t>1200000</t>
  </si>
  <si>
    <t>1204000</t>
  </si>
  <si>
    <t>2700000</t>
  </si>
  <si>
    <t>2702000</t>
  </si>
  <si>
    <t>2800000</t>
  </si>
  <si>
    <t>2802000</t>
  </si>
  <si>
    <t>1500000</t>
  </si>
  <si>
    <t>1504000</t>
  </si>
  <si>
    <t>0700000</t>
  </si>
  <si>
    <t>0706000</t>
  </si>
  <si>
    <t>2402000</t>
  </si>
  <si>
    <t>2400000</t>
  </si>
  <si>
    <t>0800000</t>
  </si>
  <si>
    <t>0806000</t>
  </si>
  <si>
    <t xml:space="preserve">Культура </t>
  </si>
  <si>
    <t>Другие вопросы в области культуры и кинематографии</t>
  </si>
  <si>
    <t>0701200</t>
  </si>
  <si>
    <t>0702000</t>
  </si>
  <si>
    <t>310</t>
  </si>
  <si>
    <t>Публичные нормативные социальные выплаты гражданам</t>
  </si>
  <si>
    <t>1300000</t>
  </si>
  <si>
    <t>320</t>
  </si>
  <si>
    <t>Социальные выплаты гражданам, кроме публичных нормативных социальных выплат</t>
  </si>
  <si>
    <t>0500000</t>
  </si>
  <si>
    <t>Муниципальная программа  "Устойчивое развитие сельских территорий муниципального района Сергиевский Самарской области" на 2014-2017 гг и на период до 2020 года</t>
  </si>
  <si>
    <t>1600000</t>
  </si>
  <si>
    <t>1602000</t>
  </si>
  <si>
    <t>3200000</t>
  </si>
  <si>
    <t>3202000</t>
  </si>
  <si>
    <t>0902000</t>
  </si>
  <si>
    <t>0906000</t>
  </si>
  <si>
    <t>1810000</t>
  </si>
  <si>
    <t>1819000</t>
  </si>
  <si>
    <t>1820000</t>
  </si>
  <si>
    <t>510</t>
  </si>
  <si>
    <t>1827810</t>
  </si>
  <si>
    <t>Предоставление межбюджетных трансфертов из бюджета муниципального района</t>
  </si>
  <si>
    <t>12</t>
  </si>
  <si>
    <t>Другие вопросы в области национальной экономики</t>
  </si>
  <si>
    <t>0300000</t>
  </si>
  <si>
    <t>0302000</t>
  </si>
  <si>
    <t xml:space="preserve"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   </t>
  </si>
  <si>
    <t>Ведомственная структура расходов бюджета муниципального района Сергиевский Самарской области на 2015 год</t>
  </si>
  <si>
    <t>Код главного распоряди-теля бюджетных средств</t>
  </si>
  <si>
    <t>Собрание Представителей муниципального района Сергиевский</t>
  </si>
  <si>
    <t>Администрация муниципального района Сергиевский</t>
  </si>
  <si>
    <t>Другие вопросы в области образования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</si>
  <si>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</si>
  <si>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Другие вопросы в области охраны окружающей среды</t>
  </si>
  <si>
    <t>Управление социальной защиты населения администрации муниципального района Сергиевский</t>
  </si>
  <si>
    <t>МКУ "Управление культуры" муниципального района Сергиевский</t>
  </si>
  <si>
    <t>Комитет по делам семьи и детства администрации муниципального района Сергиевский</t>
  </si>
  <si>
    <t>Управление финансами администрации муниципального района Сергиевский</t>
  </si>
  <si>
    <t>ИТОГО: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</si>
  <si>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 на 2015-2017гг.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</si>
  <si>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на 2015-2017 гг.</t>
  </si>
  <si>
    <t>Непрограммные направления расходов местного бюджета</t>
  </si>
  <si>
    <t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на 2015-2017гг.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</si>
  <si>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</si>
  <si>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</si>
  <si>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Субвенции местным бюджетам на исполнение гос. полномочий в сфере архивного дела</t>
  </si>
  <si>
    <t>Сельское хозяйство и рыболовство</t>
  </si>
  <si>
    <t xml:space="preserve">Расходы на выплаты персоналу государственных (муниципальных) органов 
</t>
  </si>
  <si>
    <t>Иные закупки товаров, работ и услуг для обеспечения государственных  (муниципальных) нужд</t>
  </si>
  <si>
    <t>Муниципальная  программа "Повышение эффективности деятельности жилищно-коммунального комплекса муниципального района Сергиевский"</t>
  </si>
  <si>
    <t>2900000</t>
  </si>
  <si>
    <t>2902000</t>
  </si>
  <si>
    <t>2600000</t>
  </si>
  <si>
    <t>2602000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</si>
  <si>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</si>
  <si>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Экологический контроль</t>
  </si>
  <si>
    <t>2006000</t>
  </si>
  <si>
    <t>Охрана семьи и детства</t>
  </si>
  <si>
    <t xml:space="preserve">Субсидии на осуществление капитальных вложений бюджетным и автономным учреждениям, государственным (муниципальным) унитарным предприятиям
</t>
  </si>
  <si>
    <t>Расходы на выплаты персоналу казённых учреждений</t>
  </si>
  <si>
    <t>Муниципальная программа  "Профилактика терроризма и экстремизма в муниципальном районе Сергиевский Самарской области" на 2015-2017 гг.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</si>
  <si>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2015-2017гг.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</si>
  <si>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2015-2017годы"</t>
  </si>
  <si>
    <t>Муниципальная программа  "Повышение  безопасности дорожного движения в муниципальном районе Сергиевский Самарской области  2015- 2017 гг."</t>
  </si>
  <si>
    <t>Муниципальная программа  "Развитие малого и среднего предпринимательства в муниципальном районе Сергиевский на 2015-2017гг"</t>
  </si>
  <si>
    <t>Муниципальная программа "Развитие муниципальной службы в администрации муниципального района Сергиевский" на 2015-2017 гг.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</si>
  <si>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 на 2015-2017 гг."</t>
  </si>
  <si>
    <t>Муниципальная  программа  муниципального района Сергиевский "Молодой семье-доступное жилье" на 2015-2017годы</t>
  </si>
  <si>
    <t>Муниципальная программа "Развитие физической культуры и спорта муниципального района Сергиевский Самарской области" на 2015-2017 гг.</t>
  </si>
  <si>
    <t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на 2015-2017 гг."</t>
  </si>
  <si>
    <t>Муниципальная программа  "Модернизация объектов коммунальной инфраструктуры в муниципальном районе Сергиевский Самарской области" на 2015-2017гг.</t>
  </si>
  <si>
    <t>Муниципальная программа "Стимулирование развития  жилищного строительства на территории муниципального района Сергиевский" на 2015-2017гг.</t>
  </si>
  <si>
    <t>Муниципальная программа "Экологическая программа территории  муниципального  района Сергиевский на 2015-2017 годы"</t>
  </si>
  <si>
    <t>Муниципальная программа "Обращение с отходами на территории м.р. Сергиевский на 2015-2017 гг."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</si>
  <si>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</si>
  <si>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Муниципальная целевая программа "Развитие  сферы культуры и  туризма на территории муниципального района Сергиевский на  2015-2017 годы"</t>
  </si>
  <si>
    <t>Муниципальная программа "Дети муниципального района Сергиевский" на 2015-2017гг.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</si>
  <si>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2015-2017гг</t>
  </si>
  <si>
    <t>Подпрограмма "Организация планирования и исполнения консолидированного бюджета м.р. Сергиевский" на 2015-2017гг.</t>
  </si>
  <si>
    <t>Подпрограмма "Управление муниципальным долгом муниципального района Сергиевский Самарской области" на 2015-2017 гг.</t>
  </si>
  <si>
    <t>Подпрограмма "Межбюджетные отношения м.р. Сергиевский Самарской области" на 2015-2017 гг.</t>
  </si>
  <si>
    <t>Муниципальная программа "Улучшение условий и охраны труда в муниципальном районе Сергиевский" на 2014-2016гг.</t>
  </si>
  <si>
    <t>Другие вопросы в области культуры, кинематографии</t>
  </si>
  <si>
    <t>1606000</t>
  </si>
  <si>
    <t>Предоставление субсидии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</si>
  <si>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0901200</t>
  </si>
  <si>
    <t>Расходы на обеспечение деятельности муниципальных казенных учреждений</t>
  </si>
  <si>
    <t>Культура</t>
  </si>
  <si>
    <t>Физическая культура</t>
  </si>
  <si>
    <t>1502000</t>
  </si>
  <si>
    <t>360</t>
  </si>
  <si>
    <t>Иные выплаты населению</t>
  </si>
  <si>
    <t>Другие вопросы в области физической культуры и спорта</t>
  </si>
  <si>
    <t>Закупка товаров, работ и услуг</t>
  </si>
  <si>
    <t>Муниципальная программа  "Устойчивое развитие сельских территорий муниципального района Сергиевский Самарской области"</t>
  </si>
  <si>
    <t>0504000</t>
  </si>
  <si>
    <t>1202000</t>
  </si>
  <si>
    <t>0904000</t>
  </si>
  <si>
    <t>Финансирование переданных государственных полномочий по осуществлению денежных выплат на содержание детей, находящихся под опекой и в приемных семьях, на вознаграждение, причитающееся приемному родителю</t>
  </si>
  <si>
    <t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несовершеннолетних граждан</t>
  </si>
  <si>
    <t>1827812</t>
  </si>
  <si>
    <t>Иные направления расходования</t>
  </si>
  <si>
    <t>2309000</t>
  </si>
  <si>
    <t>Исполнение судебных актов</t>
  </si>
  <si>
    <t>830</t>
  </si>
  <si>
    <t>Субсидии некоммерческим организациям (за исключением государственных (муниципальных) учреждений)</t>
  </si>
  <si>
    <t>630</t>
  </si>
  <si>
    <t>Резервный фонд администрации муниципального района</t>
  </si>
  <si>
    <t>9907991</t>
  </si>
  <si>
    <t>Резервный фонд Губернатора Самарской области</t>
  </si>
  <si>
    <t>Дошкольное образование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</si>
  <si>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2014-2017 гг.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</si>
  <si>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</si>
  <si>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1836000</t>
  </si>
  <si>
    <t xml:space="preserve">Прочие мероприятия, осуществляемые за счет межбюджетных трансфертов прошлых лет из областного бюджета </t>
  </si>
  <si>
    <t>Контрольно-ревизионное управление муниципального района Сергиевский Самарской области</t>
  </si>
  <si>
    <t>2307515</t>
  </si>
  <si>
    <t>2307516</t>
  </si>
  <si>
    <t>Расходы местного бюджета за счет стимулирующих субсидий, направленные на содержание органов местного самоуправления</t>
  </si>
  <si>
    <t>2307210</t>
  </si>
  <si>
    <t>Расходы местного бюджета за счет стимулирующих субсидий, направленные на развитие сельского хозяйства</t>
  </si>
  <si>
    <t>Субвенции местным бюджетам на исполнение гос. полномочий по поддержке сельскохозяйственного производства</t>
  </si>
  <si>
    <t>2307521</t>
  </si>
  <si>
    <t>Субвенции на обеспечение жильем отдельных категорий граждан, установленных Федеральным законом от 12 января 1995 года № 5-ФЗ "О ветеранах"</t>
  </si>
  <si>
    <t>2305134</t>
  </si>
  <si>
    <t>Социальная выплата ветеранам ВОВ 1941-1945 годов, вдовам инвалидов и участников ВОВ 1941-1945 годов, на проведение мероприятий, направленных на улучшение условий их проживания</t>
  </si>
  <si>
    <t>2307323</t>
  </si>
  <si>
    <t>Субвенции на исполнение отдельных государственных полномочий по обеспечению жилыми помещениями граждан, проработавших в тылу в период Великой Отечественной войны</t>
  </si>
  <si>
    <t>2307509</t>
  </si>
  <si>
    <t>2307510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</si>
  <si>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</si>
  <si>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2305082</t>
  </si>
  <si>
    <t>Субвенции на исполнение отдельных государственных полномочий по обеспечению предоставления жилых помещений детям-сиротам и детям, оставшимся без попечения родителей</t>
  </si>
  <si>
    <t>2307507</t>
  </si>
  <si>
    <t>9907517</t>
  </si>
  <si>
    <t>Субвенции на исполнение переданных государственных полномочий по обеспечению жилыми помещениями отдельных категорий граждан</t>
  </si>
  <si>
    <t>2307508</t>
  </si>
  <si>
    <t>Субвенции местным бюджетам на исполнение гос. полномочий в сфере охраны труда</t>
  </si>
  <si>
    <t>2307520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</si>
  <si>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Сергиевский" на 2015-2017гг.</t>
  </si>
  <si>
    <t>Субвенции местным бюджетам га исполнение гос.полномочий в сфере градостроительной деятельности</t>
  </si>
  <si>
    <t>1907522</t>
  </si>
  <si>
    <t>Обеспечение мероприятий по переселению граждан их аварийного жилищного фонда за счет средств Фонда содействия реформированию ЖКХ</t>
  </si>
  <si>
    <t>1009502</t>
  </si>
  <si>
    <t>Обеспечение мероприятий по переселению граждан их аварийного жилищного фонда</t>
  </si>
  <si>
    <t>1009602</t>
  </si>
  <si>
    <t>1207347</t>
  </si>
  <si>
    <t>1907512</t>
  </si>
  <si>
    <t>2707980</t>
  </si>
  <si>
    <t xml:space="preserve">Субвенции местным бюджетам на исполнение государственных полномочий по поддержке населения и по осуществлению деятельности по опеке и попечительству в отношении совершеннолетних граждан </t>
  </si>
  <si>
    <t>9907519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</si>
  <si>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</si>
  <si>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0707220</t>
  </si>
  <si>
    <t>9907518</t>
  </si>
  <si>
    <t>1827514</t>
  </si>
  <si>
    <t>Субсидии местным бюджетам на создание, организацию деятельности и рвзвитие многофункциональных центров предоставления государственных и муниципальных услуг</t>
  </si>
  <si>
    <t>2307342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</si>
  <si>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 на 2014-2020 годы"</t>
  </si>
  <si>
    <t>3600000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</si>
  <si>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</si>
  <si>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3605038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</si>
  <si>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</si>
  <si>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>3605055</t>
  </si>
  <si>
    <t>3607230</t>
  </si>
  <si>
    <t>Субвенции бюджетам муниципальных образований для предоставления субсидий сельскохозяйственным товаропроизводителям</t>
  </si>
  <si>
    <t>3607511</t>
  </si>
  <si>
    <t>Обеспечение мероприятий по переселению граждан из аварийного жилищного фонда без финансовой поддержки Фонда содействия реформированию жилищно-коммунального хозяйства</t>
  </si>
  <si>
    <t>1007354</t>
  </si>
  <si>
    <t xml:space="preserve">Предоставление иных межбюджетных трансфертов на выплату денежных поощрений за лучшие концертные программы </t>
  </si>
  <si>
    <t>0707601</t>
  </si>
  <si>
    <t>Муниципальная  программа "Реконструкция,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на 2015-2017гг.</t>
  </si>
  <si>
    <t>Субсидии на софинансирование расходных обязательств муниципальных образований в Самарской области по оплате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время, возникающих при выполнении органами местного самоуправления полномочий по организации отдыха детей в каникулярное время</t>
  </si>
  <si>
    <t>1607337</t>
  </si>
  <si>
    <t>Резервный фонд местной администрации</t>
  </si>
  <si>
    <t>2307240</t>
  </si>
  <si>
    <t>Расходы местного бюджета за счет стимулирующих субсидий на иные цели</t>
  </si>
  <si>
    <t>0107330</t>
  </si>
  <si>
    <t>Предоставление субсидий из областного бюджета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порядка, возникающих при выполнении полномочий органов местного самоуправления по созданию условий для деятельности добровольных формирований населения по охране общественного порядка</t>
  </si>
  <si>
    <t>1206000</t>
  </si>
  <si>
    <t>Муниципальная программа "Модернизация объектов коммунальной инфраструктуры в муниципальном районе Сергиевский Самарской области на 2014-2016гг."</t>
  </si>
  <si>
    <t>1607301</t>
  </si>
  <si>
    <t>Финансовое обеспечение мероприятий в сфере молодежной политики в рамках реализации полномочий органов местного самоуправления</t>
  </si>
  <si>
    <t>1707327</t>
  </si>
  <si>
    <t>Предоставление субсидий бюджетам муниципальных образований на развитие улично-дорожной сети в рамках подпрограммы "Модернизация и развитие автомобильных дорог общего пользования местного значения в Самарской области"</t>
  </si>
  <si>
    <t>Подпрограмма "Организация планирования и исполнения консолидированного бюджета муниципального района Сергиевский на 2014-2017 гг.</t>
  </si>
  <si>
    <t>1832000</t>
  </si>
  <si>
    <t>Мероприятия по формированию земельных участков, предоставляемых многодетным семьям</t>
  </si>
  <si>
    <t>2307341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</si>
  <si>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года"</t>
  </si>
  <si>
    <t>0505018</t>
  </si>
  <si>
    <t>Мероприятия, направленные на устойчивое развитие сельских территорий</t>
  </si>
  <si>
    <t>0507324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</si>
  <si>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</si>
  <si>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2305135</t>
  </si>
  <si>
    <t>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помещения, принадлежащего лицу из числа детей-сирот и детей, оставшихся без попечения родителей, на праве единоличной собственности и находящегося на территории Самарской области</t>
  </si>
  <si>
    <t>2307524</t>
  </si>
  <si>
    <t>Расходы  за счет стимулирующих субсидий на иные цели</t>
  </si>
  <si>
    <t>0907240</t>
  </si>
  <si>
    <t xml:space="preserve">Иные межбюджетные трансферты на комплектование книжных фондов библиотек муниципальных образований </t>
  </si>
  <si>
    <t>0705144</t>
  </si>
  <si>
    <t>На проведение мероприятий, направленных на устойчивое развитие сельских территорий</t>
  </si>
  <si>
    <t>Функционирование высшего должностного лица субъекта Российской Федерации и муниципального образования</t>
  </si>
  <si>
    <t>Субсидии на мероприятия подпрограммы "Обеспечение жильем молодых семей"</t>
  </si>
  <si>
    <t>1305020</t>
  </si>
  <si>
    <t>1307319</t>
  </si>
  <si>
    <t>1909000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</si>
  <si>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</si>
  <si>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Проведение аварийно-спасательных работ по замене водопроводных башен</t>
  </si>
  <si>
    <t>1207970</t>
  </si>
  <si>
    <t>Исполнение муниципальных гарантий</t>
  </si>
  <si>
    <t>840</t>
  </si>
  <si>
    <t>Приложение № 6                                               к  Решению Собрания представителей муниципального района Сергиевский                                                 № 65                                                                от "10" сентября 2015г.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</si>
</sst>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3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1" fillId="33" borderId="11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8" fillId="0" borderId="0" xfId="0" applyFont="1" applyAlignment="1">
      <alignment/>
    </xf>
    <xf numFmtId="168" fontId="7" fillId="0" borderId="0" xfId="0" applyNumberFormat="1" applyFont="1" applyAlignment="1">
      <alignment/>
    </xf>
    <xf numFmtId="4" fontId="1" fillId="34" borderId="0" xfId="0" applyNumberFormat="1" applyFont="1" applyFill="1" applyAlignment="1">
      <alignment/>
    </xf>
    <xf numFmtId="0" fontId="1" fillId="33" borderId="10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68" fontId="1" fillId="33" borderId="0" xfId="0" applyNumberFormat="1" applyFont="1" applyFill="1" applyAlignment="1">
      <alignment/>
    </xf>
    <xf numFmtId="168" fontId="1" fillId="33" borderId="0" xfId="0" applyNumberFormat="1" applyFont="1" applyFill="1" applyAlignment="1">
      <alignment horizontal="left" vertical="justify" wrapText="1" inden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wrapText="1"/>
    </xf>
    <xf numFmtId="168" fontId="3" fillId="33" borderId="10" xfId="0" applyNumberFormat="1" applyFont="1" applyFill="1" applyBorder="1" applyAlignment="1">
      <alignment wrapText="1"/>
    </xf>
    <xf numFmtId="168" fontId="0" fillId="33" borderId="0" xfId="0" applyNumberFormat="1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68" fontId="1" fillId="33" borderId="0" xfId="0" applyNumberFormat="1" applyFont="1" applyFill="1" applyAlignment="1">
      <alignment horizontal="center" vertical="justify" wrapText="1"/>
    </xf>
    <xf numFmtId="168" fontId="1" fillId="33" borderId="10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M658"/>
  <sheetViews>
    <sheetView tabSelected="1" view="pageBreakPreview" zoomScale="90" zoomScaleSheetLayoutView="90" zoomScalePageLayoutView="0" workbookViewId="0" topLeftCell="A1">
      <selection activeCell="A2" sqref="A2:H2"/>
    </sheetView>
  </sheetViews>
  <sheetFormatPr defaultColWidth="9.00390625" defaultRowHeight="12.75"/>
  <cols>
    <col min="1" max="1" width="12.25390625" style="1" customWidth="1"/>
    <col min="2" max="2" width="52.625" style="1" customWidth="1"/>
    <col min="3" max="3" width="5.75390625" style="1" customWidth="1"/>
    <col min="4" max="4" width="5.125" style="1" customWidth="1"/>
    <col min="5" max="5" width="11.00390625" style="1" customWidth="1"/>
    <col min="6" max="6" width="7.125" style="1" customWidth="1"/>
    <col min="7" max="8" width="16.75390625" style="45" customWidth="1"/>
    <col min="9" max="9" width="21.75390625" style="1" hidden="1" customWidth="1"/>
    <col min="10" max="16384" width="9.125" style="1" customWidth="1"/>
  </cols>
  <sheetData>
    <row r="1" spans="1:9" ht="117.75" customHeight="1">
      <c r="A1" s="32"/>
      <c r="B1" s="32"/>
      <c r="C1" s="32"/>
      <c r="D1" s="32"/>
      <c r="E1" s="32"/>
      <c r="F1" s="2"/>
      <c r="G1" s="57" t="s">
        <v>343</v>
      </c>
      <c r="H1" s="57"/>
      <c r="I1" s="2"/>
    </row>
    <row r="2" spans="1:9" ht="40.5" customHeight="1">
      <c r="A2" s="61" t="s">
        <v>159</v>
      </c>
      <c r="B2" s="61"/>
      <c r="C2" s="61"/>
      <c r="D2" s="61"/>
      <c r="E2" s="61"/>
      <c r="F2" s="61"/>
      <c r="G2" s="61"/>
      <c r="H2" s="61"/>
      <c r="I2" s="3"/>
    </row>
    <row r="3" spans="1:9" ht="18" customHeight="1">
      <c r="A3" s="33"/>
      <c r="B3" s="32"/>
      <c r="C3" s="32"/>
      <c r="D3" s="32"/>
      <c r="E3" s="32"/>
      <c r="F3" s="32"/>
      <c r="G3" s="40"/>
      <c r="H3" s="41"/>
      <c r="I3" s="3"/>
    </row>
    <row r="4" spans="1:9" ht="21.75" customHeight="1">
      <c r="A4" s="55" t="s">
        <v>160</v>
      </c>
      <c r="B4" s="59" t="s">
        <v>27</v>
      </c>
      <c r="C4" s="60" t="s">
        <v>0</v>
      </c>
      <c r="D4" s="60" t="s">
        <v>1</v>
      </c>
      <c r="E4" s="60" t="s">
        <v>2</v>
      </c>
      <c r="F4" s="60" t="s">
        <v>3</v>
      </c>
      <c r="G4" s="58" t="s">
        <v>26</v>
      </c>
      <c r="H4" s="58"/>
      <c r="I4" s="4"/>
    </row>
    <row r="5" spans="1:9" ht="81.75" customHeight="1">
      <c r="A5" s="56"/>
      <c r="B5" s="59"/>
      <c r="C5" s="60"/>
      <c r="D5" s="60"/>
      <c r="E5" s="60"/>
      <c r="F5" s="60"/>
      <c r="G5" s="42" t="s">
        <v>31</v>
      </c>
      <c r="H5" s="43" t="s">
        <v>21</v>
      </c>
      <c r="I5" s="5" t="s">
        <v>42</v>
      </c>
    </row>
    <row r="6" spans="1:9" ht="38.25" customHeight="1">
      <c r="A6" s="22">
        <v>600</v>
      </c>
      <c r="B6" s="12" t="s">
        <v>161</v>
      </c>
      <c r="C6" s="6"/>
      <c r="D6" s="19"/>
      <c r="E6" s="18"/>
      <c r="F6" s="18"/>
      <c r="G6" s="8">
        <f aca="true" t="shared" si="0" ref="G6:H8">G7</f>
        <v>3377.1190799999995</v>
      </c>
      <c r="H6" s="8">
        <f t="shared" si="0"/>
        <v>0</v>
      </c>
      <c r="I6" s="5"/>
    </row>
    <row r="7" spans="1:9" ht="54.75" customHeight="1">
      <c r="A7" s="19">
        <v>600</v>
      </c>
      <c r="B7" s="20" t="s">
        <v>4</v>
      </c>
      <c r="C7" s="6" t="s">
        <v>22</v>
      </c>
      <c r="D7" s="6" t="s">
        <v>25</v>
      </c>
      <c r="E7" s="7"/>
      <c r="F7" s="7"/>
      <c r="G7" s="8">
        <f t="shared" si="0"/>
        <v>3377.1190799999995</v>
      </c>
      <c r="H7" s="8">
        <f t="shared" si="0"/>
        <v>0</v>
      </c>
      <c r="I7" s="5"/>
    </row>
    <row r="8" spans="1:9" ht="35.25" customHeight="1">
      <c r="A8" s="19">
        <v>600</v>
      </c>
      <c r="B8" s="20" t="s">
        <v>173</v>
      </c>
      <c r="C8" s="7" t="s">
        <v>22</v>
      </c>
      <c r="D8" s="7" t="s">
        <v>25</v>
      </c>
      <c r="E8" s="7" t="s">
        <v>62</v>
      </c>
      <c r="F8" s="7"/>
      <c r="G8" s="47">
        <f t="shared" si="0"/>
        <v>3377.1190799999995</v>
      </c>
      <c r="H8" s="47">
        <f t="shared" si="0"/>
        <v>0</v>
      </c>
      <c r="I8" s="5"/>
    </row>
    <row r="9" spans="1:9" ht="36" customHeight="1">
      <c r="A9" s="19">
        <v>600</v>
      </c>
      <c r="B9" s="20" t="s">
        <v>63</v>
      </c>
      <c r="C9" s="7" t="s">
        <v>22</v>
      </c>
      <c r="D9" s="7" t="s">
        <v>25</v>
      </c>
      <c r="E9" s="7" t="s">
        <v>59</v>
      </c>
      <c r="F9" s="7"/>
      <c r="G9" s="47">
        <f>G10+G11+G12</f>
        <v>3377.1190799999995</v>
      </c>
      <c r="H9" s="47">
        <f>H10+H11+H12</f>
        <v>0</v>
      </c>
      <c r="I9" s="5"/>
    </row>
    <row r="10" spans="1:9" ht="35.25" customHeight="1">
      <c r="A10" s="19">
        <v>600</v>
      </c>
      <c r="B10" s="20" t="s">
        <v>73</v>
      </c>
      <c r="C10" s="7" t="s">
        <v>22</v>
      </c>
      <c r="D10" s="7" t="s">
        <v>25</v>
      </c>
      <c r="E10" s="7" t="s">
        <v>59</v>
      </c>
      <c r="F10" s="7" t="s">
        <v>72</v>
      </c>
      <c r="G10" s="47">
        <f>2652.19908+30.325</f>
        <v>2682.5240799999997</v>
      </c>
      <c r="H10" s="48">
        <v>0</v>
      </c>
      <c r="I10" s="5" t="s">
        <v>43</v>
      </c>
    </row>
    <row r="11" spans="1:9" ht="45" customHeight="1">
      <c r="A11" s="19">
        <v>600</v>
      </c>
      <c r="B11" s="20" t="s">
        <v>75</v>
      </c>
      <c r="C11" s="7" t="s">
        <v>22</v>
      </c>
      <c r="D11" s="7" t="s">
        <v>25</v>
      </c>
      <c r="E11" s="7" t="s">
        <v>59</v>
      </c>
      <c r="F11" s="7" t="s">
        <v>74</v>
      </c>
      <c r="G11" s="47">
        <v>694.245</v>
      </c>
      <c r="H11" s="48">
        <v>0</v>
      </c>
      <c r="I11" s="10" t="s">
        <v>44</v>
      </c>
    </row>
    <row r="12" spans="1:9" ht="21.75" customHeight="1">
      <c r="A12" s="52">
        <v>600</v>
      </c>
      <c r="B12" s="20" t="s">
        <v>77</v>
      </c>
      <c r="C12" s="7" t="s">
        <v>22</v>
      </c>
      <c r="D12" s="7" t="s">
        <v>25</v>
      </c>
      <c r="E12" s="7" t="s">
        <v>59</v>
      </c>
      <c r="F12" s="7" t="s">
        <v>76</v>
      </c>
      <c r="G12" s="47">
        <v>0.35</v>
      </c>
      <c r="H12" s="48">
        <v>0</v>
      </c>
      <c r="I12" s="10"/>
    </row>
    <row r="13" spans="1:9" ht="31.5" customHeight="1">
      <c r="A13" s="24">
        <v>601</v>
      </c>
      <c r="B13" s="12" t="s">
        <v>162</v>
      </c>
      <c r="C13" s="7"/>
      <c r="D13" s="7"/>
      <c r="E13" s="7"/>
      <c r="F13" s="7"/>
      <c r="G13" s="8">
        <f>G19+G25+G29+G52+G62+G91+G95+G121+G130+G147+G159+G192+G208+G134+G74+G102+G109+G155+G217+G114+G184+G14</f>
        <v>294994.0362499999</v>
      </c>
      <c r="H13" s="8">
        <f>H19+H25+H29+H52+H62+H91+H95+H121+H130+H147+H159+H192+H208+H134+H74+H102+H109+H155+H217+H114+H184+H14</f>
        <v>73125.38045</v>
      </c>
      <c r="I13" s="10"/>
    </row>
    <row r="14" spans="1:9" ht="52.5" customHeight="1">
      <c r="A14" s="31">
        <v>601</v>
      </c>
      <c r="B14" s="9" t="s">
        <v>333</v>
      </c>
      <c r="C14" s="6" t="s">
        <v>22</v>
      </c>
      <c r="D14" s="6" t="s">
        <v>37</v>
      </c>
      <c r="E14" s="7"/>
      <c r="F14" s="7"/>
      <c r="G14" s="8">
        <f>G15</f>
        <v>540.48017</v>
      </c>
      <c r="H14" s="8">
        <f>H15</f>
        <v>0</v>
      </c>
      <c r="I14" s="10"/>
    </row>
    <row r="15" spans="1:9" ht="45">
      <c r="A15" s="31">
        <v>601</v>
      </c>
      <c r="B15" s="53" t="s">
        <v>333</v>
      </c>
      <c r="C15" s="7" t="s">
        <v>22</v>
      </c>
      <c r="D15" s="7" t="s">
        <v>37</v>
      </c>
      <c r="E15" s="18"/>
      <c r="F15" s="18"/>
      <c r="G15" s="47">
        <f aca="true" t="shared" si="1" ref="G15:H17">G16</f>
        <v>540.48017</v>
      </c>
      <c r="H15" s="47">
        <f t="shared" si="1"/>
        <v>0</v>
      </c>
      <c r="I15" s="10"/>
    </row>
    <row r="16" spans="1:9" ht="75">
      <c r="A16" s="31">
        <v>601</v>
      </c>
      <c r="B16" s="9" t="s">
        <v>172</v>
      </c>
      <c r="C16" s="7" t="s">
        <v>22</v>
      </c>
      <c r="D16" s="7" t="s">
        <v>37</v>
      </c>
      <c r="E16" s="7" t="s">
        <v>65</v>
      </c>
      <c r="F16" s="18"/>
      <c r="G16" s="47">
        <f t="shared" si="1"/>
        <v>540.48017</v>
      </c>
      <c r="H16" s="47">
        <f t="shared" si="1"/>
        <v>0</v>
      </c>
      <c r="I16" s="10"/>
    </row>
    <row r="17" spans="1:9" ht="30">
      <c r="A17" s="31">
        <v>601</v>
      </c>
      <c r="B17" s="9" t="s">
        <v>63</v>
      </c>
      <c r="C17" s="7" t="s">
        <v>22</v>
      </c>
      <c r="D17" s="7" t="s">
        <v>37</v>
      </c>
      <c r="E17" s="7" t="s">
        <v>60</v>
      </c>
      <c r="F17" s="18"/>
      <c r="G17" s="47">
        <f t="shared" si="1"/>
        <v>540.48017</v>
      </c>
      <c r="H17" s="47">
        <f t="shared" si="1"/>
        <v>0</v>
      </c>
      <c r="I17" s="10"/>
    </row>
    <row r="18" spans="1:9" ht="31.5" customHeight="1">
      <c r="A18" s="31">
        <v>601</v>
      </c>
      <c r="B18" s="9" t="s">
        <v>73</v>
      </c>
      <c r="C18" s="7" t="s">
        <v>22</v>
      </c>
      <c r="D18" s="7" t="s">
        <v>37</v>
      </c>
      <c r="E18" s="7" t="s">
        <v>60</v>
      </c>
      <c r="F18" s="7" t="s">
        <v>72</v>
      </c>
      <c r="G18" s="47">
        <v>540.48017</v>
      </c>
      <c r="H18" s="47">
        <v>0</v>
      </c>
      <c r="I18" s="10"/>
    </row>
    <row r="19" spans="1:9" ht="24" customHeight="1">
      <c r="A19" s="19">
        <v>601</v>
      </c>
      <c r="B19" s="20" t="s">
        <v>5</v>
      </c>
      <c r="C19" s="6" t="s">
        <v>22</v>
      </c>
      <c r="D19" s="6" t="s">
        <v>23</v>
      </c>
      <c r="E19" s="7"/>
      <c r="F19" s="7"/>
      <c r="G19" s="8">
        <f>G20</f>
        <v>43580.42249</v>
      </c>
      <c r="H19" s="8">
        <f>H20</f>
        <v>0</v>
      </c>
      <c r="I19" s="11"/>
    </row>
    <row r="20" spans="1:9" ht="81" customHeight="1">
      <c r="A20" s="19">
        <v>601</v>
      </c>
      <c r="B20" s="20" t="s">
        <v>172</v>
      </c>
      <c r="C20" s="7" t="s">
        <v>22</v>
      </c>
      <c r="D20" s="7" t="s">
        <v>23</v>
      </c>
      <c r="E20" s="7" t="s">
        <v>65</v>
      </c>
      <c r="F20" s="7"/>
      <c r="G20" s="47">
        <f>G21</f>
        <v>43580.42249</v>
      </c>
      <c r="H20" s="47">
        <f>H21</f>
        <v>0</v>
      </c>
      <c r="I20" s="5"/>
    </row>
    <row r="21" spans="1:9" ht="35.25" customHeight="1">
      <c r="A21" s="19">
        <v>601</v>
      </c>
      <c r="B21" s="20" t="s">
        <v>63</v>
      </c>
      <c r="C21" s="7" t="s">
        <v>22</v>
      </c>
      <c r="D21" s="7" t="s">
        <v>23</v>
      </c>
      <c r="E21" s="7" t="s">
        <v>60</v>
      </c>
      <c r="F21" s="7"/>
      <c r="G21" s="47">
        <f>SUM(G22:G24)</f>
        <v>43580.42249</v>
      </c>
      <c r="H21" s="47">
        <f>SUM(H22:H24)</f>
        <v>0</v>
      </c>
      <c r="I21" s="5"/>
    </row>
    <row r="22" spans="1:9" ht="39" customHeight="1">
      <c r="A22" s="19">
        <v>601</v>
      </c>
      <c r="B22" s="20" t="s">
        <v>73</v>
      </c>
      <c r="C22" s="7" t="s">
        <v>22</v>
      </c>
      <c r="D22" s="7" t="s">
        <v>23</v>
      </c>
      <c r="E22" s="7" t="s">
        <v>60</v>
      </c>
      <c r="F22" s="7" t="s">
        <v>72</v>
      </c>
      <c r="G22" s="47">
        <f>35791.50648+25.8</f>
        <v>35817.30648</v>
      </c>
      <c r="H22" s="48">
        <v>0</v>
      </c>
      <c r="I22" s="5" t="s">
        <v>43</v>
      </c>
    </row>
    <row r="23" spans="1:9" ht="54" customHeight="1">
      <c r="A23" s="19">
        <v>601</v>
      </c>
      <c r="B23" s="20" t="s">
        <v>75</v>
      </c>
      <c r="C23" s="7" t="s">
        <v>22</v>
      </c>
      <c r="D23" s="7" t="s">
        <v>23</v>
      </c>
      <c r="E23" s="7" t="s">
        <v>60</v>
      </c>
      <c r="F23" s="7" t="s">
        <v>74</v>
      </c>
      <c r="G23" s="47">
        <v>7703.35101</v>
      </c>
      <c r="H23" s="47">
        <v>0</v>
      </c>
      <c r="I23" s="10" t="s">
        <v>44</v>
      </c>
    </row>
    <row r="24" spans="1:9" ht="24.75" customHeight="1">
      <c r="A24" s="19">
        <v>601</v>
      </c>
      <c r="B24" s="20" t="s">
        <v>77</v>
      </c>
      <c r="C24" s="7" t="s">
        <v>22</v>
      </c>
      <c r="D24" s="7" t="s">
        <v>23</v>
      </c>
      <c r="E24" s="7" t="s">
        <v>60</v>
      </c>
      <c r="F24" s="7" t="s">
        <v>76</v>
      </c>
      <c r="G24" s="47">
        <f>53.165+6.6</f>
        <v>59.765</v>
      </c>
      <c r="H24" s="47">
        <v>0</v>
      </c>
      <c r="I24" s="10" t="s">
        <v>45</v>
      </c>
    </row>
    <row r="25" spans="1:9" ht="45.75" customHeight="1">
      <c r="A25" s="19">
        <v>601</v>
      </c>
      <c r="B25" s="20" t="s">
        <v>69</v>
      </c>
      <c r="C25" s="6" t="s">
        <v>22</v>
      </c>
      <c r="D25" s="6" t="s">
        <v>39</v>
      </c>
      <c r="E25" s="7"/>
      <c r="F25" s="7"/>
      <c r="G25" s="8">
        <f aca="true" t="shared" si="2" ref="G25:H27">G26</f>
        <v>624.3501</v>
      </c>
      <c r="H25" s="8">
        <f t="shared" si="2"/>
        <v>0</v>
      </c>
      <c r="I25" s="5"/>
    </row>
    <row r="26" spans="1:9" ht="89.25" customHeight="1">
      <c r="A26" s="19">
        <v>601</v>
      </c>
      <c r="B26" s="20" t="s">
        <v>172</v>
      </c>
      <c r="C26" s="7" t="s">
        <v>22</v>
      </c>
      <c r="D26" s="7" t="s">
        <v>39</v>
      </c>
      <c r="E26" s="7" t="s">
        <v>61</v>
      </c>
      <c r="F26" s="7"/>
      <c r="G26" s="47">
        <f t="shared" si="2"/>
        <v>624.3501</v>
      </c>
      <c r="H26" s="47">
        <f t="shared" si="2"/>
        <v>0</v>
      </c>
      <c r="I26" s="5"/>
    </row>
    <row r="27" spans="1:9" ht="43.5" customHeight="1">
      <c r="A27" s="19">
        <v>601</v>
      </c>
      <c r="B27" s="20" t="s">
        <v>64</v>
      </c>
      <c r="C27" s="7" t="s">
        <v>22</v>
      </c>
      <c r="D27" s="7" t="s">
        <v>39</v>
      </c>
      <c r="E27" s="7" t="s">
        <v>61</v>
      </c>
      <c r="F27" s="7"/>
      <c r="G27" s="47">
        <f t="shared" si="2"/>
        <v>624.3501</v>
      </c>
      <c r="H27" s="47">
        <f t="shared" si="2"/>
        <v>0</v>
      </c>
      <c r="I27" s="5"/>
    </row>
    <row r="28" spans="1:9" ht="51" customHeight="1">
      <c r="A28" s="19">
        <v>601</v>
      </c>
      <c r="B28" s="20" t="s">
        <v>75</v>
      </c>
      <c r="C28" s="7" t="s">
        <v>22</v>
      </c>
      <c r="D28" s="7" t="s">
        <v>39</v>
      </c>
      <c r="E28" s="7" t="s">
        <v>61</v>
      </c>
      <c r="F28" s="7" t="s">
        <v>74</v>
      </c>
      <c r="G28" s="47">
        <v>624.3501</v>
      </c>
      <c r="H28" s="48">
        <v>0</v>
      </c>
      <c r="I28" s="5"/>
    </row>
    <row r="29" spans="1:9" ht="31.5" customHeight="1">
      <c r="A29" s="19">
        <v>601</v>
      </c>
      <c r="B29" s="20" t="s">
        <v>6</v>
      </c>
      <c r="C29" s="6" t="s">
        <v>22</v>
      </c>
      <c r="D29" s="6" t="s">
        <v>48</v>
      </c>
      <c r="E29" s="7"/>
      <c r="F29" s="7"/>
      <c r="G29" s="8">
        <f>G35+G30</f>
        <v>42517.78744</v>
      </c>
      <c r="H29" s="8">
        <f>H35+H40+H30</f>
        <v>858.1304</v>
      </c>
      <c r="I29" s="10"/>
    </row>
    <row r="30" spans="1:9" ht="66" customHeight="1">
      <c r="A30" s="19">
        <v>601</v>
      </c>
      <c r="B30" s="20" t="s">
        <v>200</v>
      </c>
      <c r="C30" s="7" t="s">
        <v>22</v>
      </c>
      <c r="D30" s="7">
        <v>13</v>
      </c>
      <c r="E30" s="7" t="s">
        <v>36</v>
      </c>
      <c r="F30" s="7"/>
      <c r="G30" s="47">
        <f>G31</f>
        <v>202.56411</v>
      </c>
      <c r="H30" s="47">
        <f>H31</f>
        <v>0</v>
      </c>
      <c r="I30" s="10"/>
    </row>
    <row r="31" spans="1:9" ht="37.5" customHeight="1">
      <c r="A31" s="19">
        <v>601</v>
      </c>
      <c r="B31" s="20" t="s">
        <v>218</v>
      </c>
      <c r="C31" s="7" t="s">
        <v>22</v>
      </c>
      <c r="D31" s="7">
        <v>13</v>
      </c>
      <c r="E31" s="7" t="s">
        <v>217</v>
      </c>
      <c r="F31" s="7"/>
      <c r="G31" s="47">
        <f>G32+G33+G34</f>
        <v>202.56411</v>
      </c>
      <c r="H31" s="47">
        <f>H32+H33+H34</f>
        <v>0</v>
      </c>
      <c r="I31" s="10"/>
    </row>
    <row r="32" spans="1:9" ht="31.5" customHeight="1">
      <c r="A32" s="19">
        <v>601</v>
      </c>
      <c r="B32" s="20" t="s">
        <v>91</v>
      </c>
      <c r="C32" s="7" t="s">
        <v>22</v>
      </c>
      <c r="D32" s="7">
        <v>13</v>
      </c>
      <c r="E32" s="7" t="s">
        <v>217</v>
      </c>
      <c r="F32" s="7" t="s">
        <v>89</v>
      </c>
      <c r="G32" s="47">
        <v>119.51894</v>
      </c>
      <c r="H32" s="47">
        <v>0</v>
      </c>
      <c r="I32" s="10"/>
    </row>
    <row r="33" spans="1:9" ht="55.5" customHeight="1">
      <c r="A33" s="19">
        <v>601</v>
      </c>
      <c r="B33" s="20" t="s">
        <v>75</v>
      </c>
      <c r="C33" s="7" t="s">
        <v>22</v>
      </c>
      <c r="D33" s="7">
        <v>13</v>
      </c>
      <c r="E33" s="7" t="s">
        <v>217</v>
      </c>
      <c r="F33" s="7" t="s">
        <v>74</v>
      </c>
      <c r="G33" s="47">
        <v>76.46312</v>
      </c>
      <c r="H33" s="47">
        <v>0</v>
      </c>
      <c r="I33" s="10"/>
    </row>
    <row r="34" spans="1:9" ht="31.5" customHeight="1">
      <c r="A34" s="19">
        <v>601</v>
      </c>
      <c r="B34" s="20" t="s">
        <v>77</v>
      </c>
      <c r="C34" s="7" t="s">
        <v>22</v>
      </c>
      <c r="D34" s="7">
        <v>13</v>
      </c>
      <c r="E34" s="7" t="s">
        <v>217</v>
      </c>
      <c r="F34" s="7" t="s">
        <v>76</v>
      </c>
      <c r="G34" s="47">
        <f>5.202+1.38005</f>
        <v>6.58205</v>
      </c>
      <c r="H34" s="47">
        <v>0</v>
      </c>
      <c r="I34" s="10"/>
    </row>
    <row r="35" spans="1:9" ht="82.5" customHeight="1">
      <c r="A35" s="19">
        <v>601</v>
      </c>
      <c r="B35" s="20" t="s">
        <v>172</v>
      </c>
      <c r="C35" s="7" t="s">
        <v>22</v>
      </c>
      <c r="D35" s="7">
        <v>13</v>
      </c>
      <c r="E35" s="7" t="s">
        <v>65</v>
      </c>
      <c r="F35" s="7"/>
      <c r="G35" s="47">
        <f>G38+G36+G50+G48+G46+G44+G40</f>
        <v>42315.22333</v>
      </c>
      <c r="H35" s="47">
        <f>H38+H36+H50+H48+H46+H44</f>
        <v>858.1304</v>
      </c>
      <c r="I35" s="5"/>
    </row>
    <row r="36" spans="1:9" ht="47.25" customHeight="1" hidden="1">
      <c r="A36" s="19">
        <v>601</v>
      </c>
      <c r="B36" s="20" t="s">
        <v>63</v>
      </c>
      <c r="C36" s="7" t="s">
        <v>22</v>
      </c>
      <c r="D36" s="7">
        <v>13</v>
      </c>
      <c r="E36" s="7" t="s">
        <v>60</v>
      </c>
      <c r="F36" s="7"/>
      <c r="G36" s="47">
        <f>G37</f>
        <v>0</v>
      </c>
      <c r="H36" s="47">
        <f>H37</f>
        <v>0</v>
      </c>
      <c r="I36" s="5"/>
    </row>
    <row r="37" spans="1:9" ht="67.5" customHeight="1" hidden="1">
      <c r="A37" s="19">
        <v>601</v>
      </c>
      <c r="B37" s="20" t="s">
        <v>75</v>
      </c>
      <c r="C37" s="7" t="s">
        <v>22</v>
      </c>
      <c r="D37" s="7">
        <v>13</v>
      </c>
      <c r="E37" s="7" t="s">
        <v>60</v>
      </c>
      <c r="F37" s="7" t="s">
        <v>74</v>
      </c>
      <c r="G37" s="47">
        <v>0</v>
      </c>
      <c r="H37" s="47">
        <v>0</v>
      </c>
      <c r="I37" s="5"/>
    </row>
    <row r="38" spans="1:9" ht="36" customHeight="1">
      <c r="A38" s="19">
        <v>601</v>
      </c>
      <c r="B38" s="20" t="s">
        <v>64</v>
      </c>
      <c r="C38" s="7" t="s">
        <v>22</v>
      </c>
      <c r="D38" s="7" t="s">
        <v>48</v>
      </c>
      <c r="E38" s="7" t="s">
        <v>61</v>
      </c>
      <c r="F38" s="7"/>
      <c r="G38" s="47">
        <f>G39</f>
        <v>15108.78762</v>
      </c>
      <c r="H38" s="47">
        <f>H39</f>
        <v>0</v>
      </c>
      <c r="I38" s="5"/>
    </row>
    <row r="39" spans="1:9" ht="69" customHeight="1">
      <c r="A39" s="19">
        <v>601</v>
      </c>
      <c r="B39" s="20" t="s">
        <v>75</v>
      </c>
      <c r="C39" s="7" t="s">
        <v>22</v>
      </c>
      <c r="D39" s="7">
        <v>13</v>
      </c>
      <c r="E39" s="7" t="s">
        <v>61</v>
      </c>
      <c r="F39" s="7" t="s">
        <v>74</v>
      </c>
      <c r="G39" s="47">
        <f>7067.88+8040.90762</f>
        <v>15108.78762</v>
      </c>
      <c r="H39" s="48">
        <v>0</v>
      </c>
      <c r="I39" s="10" t="s">
        <v>44</v>
      </c>
    </row>
    <row r="40" spans="1:9" ht="82.5" customHeight="1">
      <c r="A40" s="19">
        <v>601</v>
      </c>
      <c r="B40" s="20" t="s">
        <v>158</v>
      </c>
      <c r="C40" s="7" t="s">
        <v>22</v>
      </c>
      <c r="D40" s="7" t="s">
        <v>48</v>
      </c>
      <c r="E40" s="7" t="s">
        <v>82</v>
      </c>
      <c r="F40" s="7"/>
      <c r="G40" s="47">
        <f>SUM(G41:G43)</f>
        <v>25603.57631</v>
      </c>
      <c r="H40" s="47">
        <f>SUM(H41:H43)</f>
        <v>0</v>
      </c>
      <c r="I40" s="10"/>
    </row>
    <row r="41" spans="1:9" ht="72.75" customHeight="1" hidden="1">
      <c r="A41" s="19">
        <v>601</v>
      </c>
      <c r="B41" s="20" t="s">
        <v>175</v>
      </c>
      <c r="C41" s="7" t="s">
        <v>22</v>
      </c>
      <c r="D41" s="7" t="s">
        <v>48</v>
      </c>
      <c r="E41" s="7" t="s">
        <v>82</v>
      </c>
      <c r="F41" s="7" t="s">
        <v>176</v>
      </c>
      <c r="G41" s="47">
        <v>0</v>
      </c>
      <c r="H41" s="47">
        <v>0</v>
      </c>
      <c r="I41" s="10"/>
    </row>
    <row r="42" spans="1:9" ht="22.5" customHeight="1">
      <c r="A42" s="19">
        <v>601</v>
      </c>
      <c r="B42" s="20" t="s">
        <v>85</v>
      </c>
      <c r="C42" s="7" t="s">
        <v>22</v>
      </c>
      <c r="D42" s="7">
        <v>13</v>
      </c>
      <c r="E42" s="7" t="s">
        <v>82</v>
      </c>
      <c r="F42" s="7" t="s">
        <v>83</v>
      </c>
      <c r="G42" s="47">
        <f>3078.30704+8036.17485</f>
        <v>11114.481890000001</v>
      </c>
      <c r="H42" s="47">
        <v>0</v>
      </c>
      <c r="I42" s="5"/>
    </row>
    <row r="43" spans="1:9" ht="22.5" customHeight="1">
      <c r="A43" s="19">
        <v>601</v>
      </c>
      <c r="B43" s="20" t="s">
        <v>86</v>
      </c>
      <c r="C43" s="7" t="s">
        <v>22</v>
      </c>
      <c r="D43" s="7" t="s">
        <v>48</v>
      </c>
      <c r="E43" s="7" t="s">
        <v>82</v>
      </c>
      <c r="F43" s="7" t="s">
        <v>84</v>
      </c>
      <c r="G43" s="47">
        <v>14489.09442</v>
      </c>
      <c r="H43" s="47">
        <v>0</v>
      </c>
      <c r="I43" s="5"/>
    </row>
    <row r="44" spans="1:9" ht="41.25" customHeight="1">
      <c r="A44" s="39">
        <v>601</v>
      </c>
      <c r="B44" s="20" t="s">
        <v>307</v>
      </c>
      <c r="C44" s="7" t="s">
        <v>22</v>
      </c>
      <c r="D44" s="7" t="s">
        <v>48</v>
      </c>
      <c r="E44" s="7" t="s">
        <v>306</v>
      </c>
      <c r="F44" s="7"/>
      <c r="G44" s="47">
        <f>G45</f>
        <v>454.0104</v>
      </c>
      <c r="H44" s="47">
        <f>H45</f>
        <v>454.0104</v>
      </c>
      <c r="I44" s="5"/>
    </row>
    <row r="45" spans="1:9" ht="51.75" customHeight="1">
      <c r="A45" s="39">
        <v>601</v>
      </c>
      <c r="B45" s="20" t="s">
        <v>75</v>
      </c>
      <c r="C45" s="7" t="s">
        <v>22</v>
      </c>
      <c r="D45" s="7" t="s">
        <v>48</v>
      </c>
      <c r="E45" s="7" t="s">
        <v>306</v>
      </c>
      <c r="F45" s="7" t="s">
        <v>74</v>
      </c>
      <c r="G45" s="47">
        <v>454.0104</v>
      </c>
      <c r="H45" s="47">
        <v>454.0104</v>
      </c>
      <c r="I45" s="5"/>
    </row>
    <row r="46" spans="1:9" ht="75">
      <c r="A46" s="19">
        <v>601</v>
      </c>
      <c r="B46" s="9" t="s">
        <v>287</v>
      </c>
      <c r="C46" s="7" t="s">
        <v>22</v>
      </c>
      <c r="D46" s="7" t="s">
        <v>48</v>
      </c>
      <c r="E46" s="7" t="s">
        <v>288</v>
      </c>
      <c r="F46" s="7"/>
      <c r="G46" s="47">
        <f>G47</f>
        <v>131.435</v>
      </c>
      <c r="H46" s="47">
        <f>H47</f>
        <v>130.12</v>
      </c>
      <c r="I46" s="5"/>
    </row>
    <row r="47" spans="1:9" ht="20.25" customHeight="1">
      <c r="A47" s="19">
        <v>601</v>
      </c>
      <c r="B47" s="9" t="s">
        <v>85</v>
      </c>
      <c r="C47" s="7" t="s">
        <v>22</v>
      </c>
      <c r="D47" s="7" t="s">
        <v>48</v>
      </c>
      <c r="E47" s="7" t="s">
        <v>288</v>
      </c>
      <c r="F47" s="7" t="s">
        <v>83</v>
      </c>
      <c r="G47" s="47">
        <v>131.435</v>
      </c>
      <c r="H47" s="47">
        <v>130.12</v>
      </c>
      <c r="I47" s="5"/>
    </row>
    <row r="48" spans="1:9" ht="30">
      <c r="A48" s="19">
        <v>601</v>
      </c>
      <c r="B48" s="9" t="s">
        <v>177</v>
      </c>
      <c r="C48" s="7" t="s">
        <v>22</v>
      </c>
      <c r="D48" s="7" t="s">
        <v>48</v>
      </c>
      <c r="E48" s="7" t="s">
        <v>248</v>
      </c>
      <c r="F48" s="7"/>
      <c r="G48" s="47">
        <f>G49</f>
        <v>274</v>
      </c>
      <c r="H48" s="47">
        <f>H49</f>
        <v>274</v>
      </c>
      <c r="I48" s="5"/>
    </row>
    <row r="49" spans="1:9" ht="45">
      <c r="A49" s="19">
        <v>601</v>
      </c>
      <c r="B49" s="9" t="s">
        <v>75</v>
      </c>
      <c r="C49" s="7" t="s">
        <v>22</v>
      </c>
      <c r="D49" s="7" t="s">
        <v>48</v>
      </c>
      <c r="E49" s="7" t="s">
        <v>248</v>
      </c>
      <c r="F49" s="7" t="s">
        <v>74</v>
      </c>
      <c r="G49" s="47">
        <v>274</v>
      </c>
      <c r="H49" s="47">
        <v>274</v>
      </c>
      <c r="I49" s="5"/>
    </row>
    <row r="50" spans="1:9" ht="22.5" customHeight="1">
      <c r="A50" s="19">
        <v>601</v>
      </c>
      <c r="B50" s="9" t="s">
        <v>233</v>
      </c>
      <c r="C50" s="7" t="s">
        <v>22</v>
      </c>
      <c r="D50" s="7" t="s">
        <v>48</v>
      </c>
      <c r="E50" s="7" t="s">
        <v>234</v>
      </c>
      <c r="F50" s="7"/>
      <c r="G50" s="47">
        <f>G51</f>
        <v>743.414</v>
      </c>
      <c r="H50" s="47">
        <f>H51</f>
        <v>0</v>
      </c>
      <c r="I50" s="5"/>
    </row>
    <row r="51" spans="1:9" ht="22.5" customHeight="1">
      <c r="A51" s="19">
        <v>601</v>
      </c>
      <c r="B51" s="9" t="s">
        <v>235</v>
      </c>
      <c r="C51" s="7" t="s">
        <v>22</v>
      </c>
      <c r="D51" s="7" t="s">
        <v>48</v>
      </c>
      <c r="E51" s="7" t="s">
        <v>234</v>
      </c>
      <c r="F51" s="7" t="s">
        <v>236</v>
      </c>
      <c r="G51" s="47">
        <v>743.414</v>
      </c>
      <c r="H51" s="47">
        <v>0</v>
      </c>
      <c r="I51" s="5"/>
    </row>
    <row r="52" spans="1:9" s="13" customFormat="1" ht="57.75" customHeight="1">
      <c r="A52" s="19">
        <v>601</v>
      </c>
      <c r="B52" s="20" t="s">
        <v>28</v>
      </c>
      <c r="C52" s="6" t="s">
        <v>25</v>
      </c>
      <c r="D52" s="6" t="s">
        <v>38</v>
      </c>
      <c r="E52" s="7"/>
      <c r="F52" s="7"/>
      <c r="G52" s="8">
        <f>G53+G56+G59</f>
        <v>997.38728</v>
      </c>
      <c r="H52" s="8">
        <f>H53+H56+H59</f>
        <v>0</v>
      </c>
      <c r="I52" s="5"/>
    </row>
    <row r="53" spans="1:9" s="13" customFormat="1" ht="69" customHeight="1">
      <c r="A53" s="19">
        <v>601</v>
      </c>
      <c r="B53" s="20" t="s">
        <v>192</v>
      </c>
      <c r="C53" s="7" t="s">
        <v>25</v>
      </c>
      <c r="D53" s="7" t="s">
        <v>38</v>
      </c>
      <c r="E53" s="7" t="s">
        <v>95</v>
      </c>
      <c r="F53" s="7"/>
      <c r="G53" s="47">
        <f>G54</f>
        <v>200</v>
      </c>
      <c r="H53" s="47">
        <f>H54</f>
        <v>0</v>
      </c>
      <c r="I53" s="5"/>
    </row>
    <row r="54" spans="1:9" s="13" customFormat="1" ht="38.25" customHeight="1">
      <c r="A54" s="19">
        <v>601</v>
      </c>
      <c r="B54" s="20" t="s">
        <v>64</v>
      </c>
      <c r="C54" s="7" t="s">
        <v>25</v>
      </c>
      <c r="D54" s="7" t="s">
        <v>38</v>
      </c>
      <c r="E54" s="7" t="s">
        <v>96</v>
      </c>
      <c r="F54" s="7"/>
      <c r="G54" s="47">
        <f>G55</f>
        <v>200</v>
      </c>
      <c r="H54" s="47">
        <f>H55</f>
        <v>0</v>
      </c>
      <c r="I54" s="5"/>
    </row>
    <row r="55" spans="1:9" s="13" customFormat="1" ht="57.75" customHeight="1">
      <c r="A55" s="19">
        <v>601</v>
      </c>
      <c r="B55" s="20" t="s">
        <v>75</v>
      </c>
      <c r="C55" s="7" t="s">
        <v>25</v>
      </c>
      <c r="D55" s="7" t="s">
        <v>38</v>
      </c>
      <c r="E55" s="7" t="s">
        <v>96</v>
      </c>
      <c r="F55" s="7" t="s">
        <v>74</v>
      </c>
      <c r="G55" s="47">
        <v>200</v>
      </c>
      <c r="H55" s="47">
        <v>0</v>
      </c>
      <c r="I55" s="5"/>
    </row>
    <row r="56" spans="1:9" s="13" customFormat="1" ht="80.25" customHeight="1">
      <c r="A56" s="19">
        <v>601</v>
      </c>
      <c r="B56" s="20" t="s">
        <v>94</v>
      </c>
      <c r="C56" s="7" t="s">
        <v>25</v>
      </c>
      <c r="D56" s="7" t="s">
        <v>38</v>
      </c>
      <c r="E56" s="7" t="s">
        <v>92</v>
      </c>
      <c r="F56" s="35"/>
      <c r="G56" s="47">
        <f>G57</f>
        <v>511.004</v>
      </c>
      <c r="H56" s="47">
        <f>H57</f>
        <v>0</v>
      </c>
      <c r="I56" s="5"/>
    </row>
    <row r="57" spans="1:9" s="13" customFormat="1" ht="35.25" customHeight="1">
      <c r="A57" s="19">
        <v>601</v>
      </c>
      <c r="B57" s="20" t="s">
        <v>64</v>
      </c>
      <c r="C57" s="7" t="s">
        <v>25</v>
      </c>
      <c r="D57" s="7" t="s">
        <v>38</v>
      </c>
      <c r="E57" s="7" t="s">
        <v>93</v>
      </c>
      <c r="F57" s="35"/>
      <c r="G57" s="47">
        <f>G58</f>
        <v>511.004</v>
      </c>
      <c r="H57" s="47">
        <f>H58</f>
        <v>0</v>
      </c>
      <c r="I57" s="5"/>
    </row>
    <row r="58" spans="1:9" s="13" customFormat="1" ht="53.25" customHeight="1">
      <c r="A58" s="19">
        <v>601</v>
      </c>
      <c r="B58" s="20" t="s">
        <v>75</v>
      </c>
      <c r="C58" s="7" t="s">
        <v>25</v>
      </c>
      <c r="D58" s="7" t="s">
        <v>38</v>
      </c>
      <c r="E58" s="7" t="s">
        <v>93</v>
      </c>
      <c r="F58" s="7" t="s">
        <v>74</v>
      </c>
      <c r="G58" s="47">
        <v>511.004</v>
      </c>
      <c r="H58" s="49">
        <v>0</v>
      </c>
      <c r="I58" s="10" t="s">
        <v>44</v>
      </c>
    </row>
    <row r="59" spans="1:9" s="13" customFormat="1" ht="43.5" customHeight="1">
      <c r="A59" s="46">
        <v>601</v>
      </c>
      <c r="B59" s="9" t="s">
        <v>173</v>
      </c>
      <c r="C59" s="7" t="s">
        <v>25</v>
      </c>
      <c r="D59" s="7" t="s">
        <v>38</v>
      </c>
      <c r="E59" s="7" t="s">
        <v>62</v>
      </c>
      <c r="F59" s="7"/>
      <c r="G59" s="47">
        <f>G60</f>
        <v>286.38328</v>
      </c>
      <c r="H59" s="47">
        <f>H60</f>
        <v>0</v>
      </c>
      <c r="I59" s="10"/>
    </row>
    <row r="60" spans="1:9" s="13" customFormat="1" ht="26.25" customHeight="1">
      <c r="A60" s="46">
        <v>601</v>
      </c>
      <c r="B60" s="9" t="s">
        <v>305</v>
      </c>
      <c r="C60" s="7" t="s">
        <v>25</v>
      </c>
      <c r="D60" s="7" t="s">
        <v>38</v>
      </c>
      <c r="E60" s="7" t="s">
        <v>240</v>
      </c>
      <c r="F60" s="7"/>
      <c r="G60" s="47">
        <f>G61</f>
        <v>286.38328</v>
      </c>
      <c r="H60" s="47">
        <f>H61</f>
        <v>0</v>
      </c>
      <c r="I60" s="10"/>
    </row>
    <row r="61" spans="1:9" s="13" customFormat="1" ht="26.25" customHeight="1">
      <c r="A61" s="46">
        <v>601</v>
      </c>
      <c r="B61" s="9" t="s">
        <v>53</v>
      </c>
      <c r="C61" s="7" t="s">
        <v>25</v>
      </c>
      <c r="D61" s="7" t="s">
        <v>38</v>
      </c>
      <c r="E61" s="7" t="s">
        <v>240</v>
      </c>
      <c r="F61" s="7" t="s">
        <v>52</v>
      </c>
      <c r="G61" s="47">
        <v>286.38328</v>
      </c>
      <c r="H61" s="49">
        <v>0</v>
      </c>
      <c r="I61" s="10"/>
    </row>
    <row r="62" spans="1:9" s="13" customFormat="1" ht="59.25" customHeight="1">
      <c r="A62" s="19">
        <v>601</v>
      </c>
      <c r="B62" s="20" t="s">
        <v>18</v>
      </c>
      <c r="C62" s="6" t="s">
        <v>25</v>
      </c>
      <c r="D62" s="6">
        <v>14</v>
      </c>
      <c r="E62" s="7"/>
      <c r="F62" s="7"/>
      <c r="G62" s="8">
        <f>G63+G68+G71</f>
        <v>1319.5</v>
      </c>
      <c r="H62" s="8">
        <f>H63+H68+H71</f>
        <v>872</v>
      </c>
      <c r="I62" s="5"/>
    </row>
    <row r="63" spans="1:9" s="13" customFormat="1" ht="60" customHeight="1">
      <c r="A63" s="19">
        <v>601</v>
      </c>
      <c r="B63" s="20" t="s">
        <v>193</v>
      </c>
      <c r="C63" s="7" t="s">
        <v>25</v>
      </c>
      <c r="D63" s="7">
        <v>14</v>
      </c>
      <c r="E63" s="7" t="s">
        <v>97</v>
      </c>
      <c r="F63" s="7"/>
      <c r="G63" s="47">
        <f>G64+G66</f>
        <v>397.5</v>
      </c>
      <c r="H63" s="47">
        <f>H64</f>
        <v>0</v>
      </c>
      <c r="I63" s="5"/>
    </row>
    <row r="64" spans="1:9" s="13" customFormat="1" ht="31.5" customHeight="1">
      <c r="A64" s="19">
        <v>601</v>
      </c>
      <c r="B64" s="20" t="s">
        <v>64</v>
      </c>
      <c r="C64" s="7" t="s">
        <v>25</v>
      </c>
      <c r="D64" s="7">
        <v>14</v>
      </c>
      <c r="E64" s="7" t="s">
        <v>98</v>
      </c>
      <c r="F64" s="7"/>
      <c r="G64" s="47">
        <f>G65</f>
        <v>250</v>
      </c>
      <c r="H64" s="47">
        <f>H65</f>
        <v>0</v>
      </c>
      <c r="I64" s="10" t="s">
        <v>44</v>
      </c>
    </row>
    <row r="65" spans="1:9" s="13" customFormat="1" ht="48" customHeight="1">
      <c r="A65" s="19">
        <v>601</v>
      </c>
      <c r="B65" s="20" t="s">
        <v>75</v>
      </c>
      <c r="C65" s="7" t="s">
        <v>25</v>
      </c>
      <c r="D65" s="7" t="s">
        <v>58</v>
      </c>
      <c r="E65" s="7" t="s">
        <v>98</v>
      </c>
      <c r="F65" s="7" t="s">
        <v>74</v>
      </c>
      <c r="G65" s="47">
        <v>250</v>
      </c>
      <c r="H65" s="48">
        <v>0</v>
      </c>
      <c r="I65" s="10"/>
    </row>
    <row r="66" spans="1:9" s="13" customFormat="1" ht="156" customHeight="1">
      <c r="A66" s="39">
        <v>601</v>
      </c>
      <c r="B66" s="20" t="s">
        <v>309</v>
      </c>
      <c r="C66" s="7" t="s">
        <v>25</v>
      </c>
      <c r="D66" s="7" t="s">
        <v>58</v>
      </c>
      <c r="E66" s="7" t="s">
        <v>308</v>
      </c>
      <c r="F66" s="7"/>
      <c r="G66" s="47">
        <f>G67</f>
        <v>147.5</v>
      </c>
      <c r="H66" s="47">
        <f>H67</f>
        <v>0</v>
      </c>
      <c r="I66" s="10"/>
    </row>
    <row r="67" spans="1:9" s="13" customFormat="1" ht="48" customHeight="1">
      <c r="A67" s="39">
        <v>601</v>
      </c>
      <c r="B67" s="20" t="s">
        <v>75</v>
      </c>
      <c r="C67" s="7" t="s">
        <v>25</v>
      </c>
      <c r="D67" s="7" t="s">
        <v>58</v>
      </c>
      <c r="E67" s="7" t="s">
        <v>308</v>
      </c>
      <c r="F67" s="7" t="s">
        <v>74</v>
      </c>
      <c r="G67" s="47">
        <v>147.5</v>
      </c>
      <c r="H67" s="48">
        <v>0</v>
      </c>
      <c r="I67" s="10"/>
    </row>
    <row r="68" spans="1:9" s="13" customFormat="1" ht="75">
      <c r="A68" s="19">
        <v>601</v>
      </c>
      <c r="B68" s="9" t="s">
        <v>172</v>
      </c>
      <c r="C68" s="7" t="s">
        <v>25</v>
      </c>
      <c r="D68" s="7" t="s">
        <v>58</v>
      </c>
      <c r="E68" s="7" t="s">
        <v>65</v>
      </c>
      <c r="F68" s="7"/>
      <c r="G68" s="47">
        <f>G69+G70</f>
        <v>872</v>
      </c>
      <c r="H68" s="47">
        <f>H69+H70</f>
        <v>872</v>
      </c>
      <c r="I68" s="10"/>
    </row>
    <row r="69" spans="1:9" s="13" customFormat="1" ht="30">
      <c r="A69" s="19">
        <v>601</v>
      </c>
      <c r="B69" s="9" t="s">
        <v>73</v>
      </c>
      <c r="C69" s="7" t="s">
        <v>25</v>
      </c>
      <c r="D69" s="7" t="s">
        <v>58</v>
      </c>
      <c r="E69" s="7" t="s">
        <v>249</v>
      </c>
      <c r="F69" s="7" t="s">
        <v>72</v>
      </c>
      <c r="G69" s="47">
        <v>832.5</v>
      </c>
      <c r="H69" s="47">
        <v>832.5</v>
      </c>
      <c r="I69" s="10"/>
    </row>
    <row r="70" spans="1:9" s="13" customFormat="1" ht="45">
      <c r="A70" s="19">
        <v>601</v>
      </c>
      <c r="B70" s="9" t="s">
        <v>75</v>
      </c>
      <c r="C70" s="7" t="s">
        <v>25</v>
      </c>
      <c r="D70" s="7" t="s">
        <v>58</v>
      </c>
      <c r="E70" s="7" t="s">
        <v>249</v>
      </c>
      <c r="F70" s="7" t="s">
        <v>74</v>
      </c>
      <c r="G70" s="47">
        <v>39.5</v>
      </c>
      <c r="H70" s="47">
        <v>39.5</v>
      </c>
      <c r="I70" s="10"/>
    </row>
    <row r="71" spans="1:9" s="13" customFormat="1" ht="99.75" customHeight="1">
      <c r="A71" s="19">
        <v>601</v>
      </c>
      <c r="B71" s="20" t="s">
        <v>194</v>
      </c>
      <c r="C71" s="7" t="s">
        <v>25</v>
      </c>
      <c r="D71" s="7" t="s">
        <v>58</v>
      </c>
      <c r="E71" s="7" t="s">
        <v>99</v>
      </c>
      <c r="F71" s="7"/>
      <c r="G71" s="47">
        <f>G72</f>
        <v>50</v>
      </c>
      <c r="H71" s="47">
        <f>H72</f>
        <v>0</v>
      </c>
      <c r="I71" s="10"/>
    </row>
    <row r="72" spans="1:9" s="13" customFormat="1" ht="36.75" customHeight="1">
      <c r="A72" s="19">
        <v>601</v>
      </c>
      <c r="B72" s="20" t="s">
        <v>64</v>
      </c>
      <c r="C72" s="7" t="s">
        <v>25</v>
      </c>
      <c r="D72" s="7" t="s">
        <v>58</v>
      </c>
      <c r="E72" s="7" t="s">
        <v>100</v>
      </c>
      <c r="F72" s="7"/>
      <c r="G72" s="47">
        <f>G73</f>
        <v>50</v>
      </c>
      <c r="H72" s="47">
        <f>H73</f>
        <v>0</v>
      </c>
      <c r="I72" s="10"/>
    </row>
    <row r="73" spans="1:9" s="13" customFormat="1" ht="64.5" customHeight="1">
      <c r="A73" s="19">
        <v>601</v>
      </c>
      <c r="B73" s="20" t="s">
        <v>75</v>
      </c>
      <c r="C73" s="7" t="s">
        <v>25</v>
      </c>
      <c r="D73" s="7" t="s">
        <v>58</v>
      </c>
      <c r="E73" s="7" t="s">
        <v>100</v>
      </c>
      <c r="F73" s="7" t="s">
        <v>74</v>
      </c>
      <c r="G73" s="47">
        <v>50</v>
      </c>
      <c r="H73" s="48">
        <v>0</v>
      </c>
      <c r="I73" s="10"/>
    </row>
    <row r="74" spans="1:9" s="13" customFormat="1" ht="22.5" customHeight="1">
      <c r="A74" s="19">
        <v>601</v>
      </c>
      <c r="B74" s="9" t="s">
        <v>178</v>
      </c>
      <c r="C74" s="6" t="s">
        <v>23</v>
      </c>
      <c r="D74" s="6" t="s">
        <v>20</v>
      </c>
      <c r="E74" s="7"/>
      <c r="F74" s="7"/>
      <c r="G74" s="8">
        <f>G75+G82</f>
        <v>8708.035</v>
      </c>
      <c r="H74" s="8">
        <f>H75+H82</f>
        <v>8708.035</v>
      </c>
      <c r="I74" s="10"/>
    </row>
    <row r="75" spans="1:9" s="13" customFormat="1" ht="86.25" customHeight="1">
      <c r="A75" s="19">
        <v>601</v>
      </c>
      <c r="B75" s="9" t="s">
        <v>172</v>
      </c>
      <c r="C75" s="7" t="s">
        <v>23</v>
      </c>
      <c r="D75" s="7" t="s">
        <v>20</v>
      </c>
      <c r="E75" s="7" t="s">
        <v>65</v>
      </c>
      <c r="F75" s="7"/>
      <c r="G75" s="47">
        <f>G76+G79</f>
        <v>4168.107</v>
      </c>
      <c r="H75" s="47">
        <f>H76+H79</f>
        <v>4168.107</v>
      </c>
      <c r="I75" s="10"/>
    </row>
    <row r="76" spans="1:9" s="13" customFormat="1" ht="45.75" customHeight="1">
      <c r="A76" s="19">
        <v>601</v>
      </c>
      <c r="B76" s="9" t="s">
        <v>250</v>
      </c>
      <c r="C76" s="7" t="s">
        <v>23</v>
      </c>
      <c r="D76" s="7" t="s">
        <v>20</v>
      </c>
      <c r="E76" s="7" t="s">
        <v>251</v>
      </c>
      <c r="F76" s="7"/>
      <c r="G76" s="47">
        <f>G77+G78</f>
        <v>1786</v>
      </c>
      <c r="H76" s="47">
        <f>H77+H78</f>
        <v>1786</v>
      </c>
      <c r="I76" s="10"/>
    </row>
    <row r="77" spans="1:9" s="13" customFormat="1" ht="50.25" customHeight="1">
      <c r="A77" s="19">
        <v>601</v>
      </c>
      <c r="B77" s="9" t="s">
        <v>179</v>
      </c>
      <c r="C77" s="7" t="s">
        <v>23</v>
      </c>
      <c r="D77" s="7" t="s">
        <v>20</v>
      </c>
      <c r="E77" s="7" t="s">
        <v>251</v>
      </c>
      <c r="F77" s="7" t="s">
        <v>72</v>
      </c>
      <c r="G77" s="47">
        <v>1309.831</v>
      </c>
      <c r="H77" s="47">
        <v>1309.831</v>
      </c>
      <c r="I77" s="10"/>
    </row>
    <row r="78" spans="1:9" s="13" customFormat="1" ht="51" customHeight="1">
      <c r="A78" s="19">
        <v>601</v>
      </c>
      <c r="B78" s="9" t="s">
        <v>180</v>
      </c>
      <c r="C78" s="7" t="s">
        <v>23</v>
      </c>
      <c r="D78" s="7" t="s">
        <v>20</v>
      </c>
      <c r="E78" s="7" t="s">
        <v>251</v>
      </c>
      <c r="F78" s="7" t="s">
        <v>74</v>
      </c>
      <c r="G78" s="47">
        <v>476.169</v>
      </c>
      <c r="H78" s="47">
        <v>476.169</v>
      </c>
      <c r="I78" s="10"/>
    </row>
    <row r="79" spans="1:9" s="13" customFormat="1" ht="54" customHeight="1">
      <c r="A79" s="19">
        <v>601</v>
      </c>
      <c r="B79" s="9" t="s">
        <v>253</v>
      </c>
      <c r="C79" s="7" t="s">
        <v>23</v>
      </c>
      <c r="D79" s="7" t="s">
        <v>20</v>
      </c>
      <c r="E79" s="7" t="s">
        <v>254</v>
      </c>
      <c r="F79" s="7"/>
      <c r="G79" s="47">
        <f>SUM(G80:G81)</f>
        <v>2382.107</v>
      </c>
      <c r="H79" s="47">
        <f>SUM(H80:H81)</f>
        <v>2382.107</v>
      </c>
      <c r="I79" s="10"/>
    </row>
    <row r="80" spans="1:9" s="13" customFormat="1" ht="42.75" customHeight="1">
      <c r="A80" s="19">
        <v>601</v>
      </c>
      <c r="B80" s="9" t="s">
        <v>179</v>
      </c>
      <c r="C80" s="7" t="s">
        <v>23</v>
      </c>
      <c r="D80" s="7" t="s">
        <v>20</v>
      </c>
      <c r="E80" s="7" t="s">
        <v>254</v>
      </c>
      <c r="F80" s="7" t="s">
        <v>72</v>
      </c>
      <c r="G80" s="47">
        <v>1808.599</v>
      </c>
      <c r="H80" s="47">
        <v>1808.599</v>
      </c>
      <c r="I80" s="10"/>
    </row>
    <row r="81" spans="1:9" s="13" customFormat="1" ht="46.5" customHeight="1">
      <c r="A81" s="19">
        <v>601</v>
      </c>
      <c r="B81" s="9" t="s">
        <v>180</v>
      </c>
      <c r="C81" s="7" t="s">
        <v>23</v>
      </c>
      <c r="D81" s="7" t="s">
        <v>20</v>
      </c>
      <c r="E81" s="7" t="s">
        <v>254</v>
      </c>
      <c r="F81" s="7" t="s">
        <v>74</v>
      </c>
      <c r="G81" s="47">
        <v>573.508</v>
      </c>
      <c r="H81" s="47">
        <v>573.508</v>
      </c>
      <c r="I81" s="10"/>
    </row>
    <row r="82" spans="1:9" s="13" customFormat="1" ht="90">
      <c r="A82" s="19">
        <v>601</v>
      </c>
      <c r="B82" s="9" t="s">
        <v>289</v>
      </c>
      <c r="C82" s="7" t="s">
        <v>23</v>
      </c>
      <c r="D82" s="7" t="s">
        <v>20</v>
      </c>
      <c r="E82" s="7" t="s">
        <v>290</v>
      </c>
      <c r="F82" s="7"/>
      <c r="G82" s="47">
        <f>G83+G85+G87+G89</f>
        <v>4539.928</v>
      </c>
      <c r="H82" s="47">
        <f>H83+H85+H87+H89</f>
        <v>4539.928</v>
      </c>
      <c r="I82" s="10"/>
    </row>
    <row r="83" spans="1:9" s="13" customFormat="1" ht="60">
      <c r="A83" s="19">
        <v>601</v>
      </c>
      <c r="B83" s="9" t="s">
        <v>291</v>
      </c>
      <c r="C83" s="7" t="s">
        <v>23</v>
      </c>
      <c r="D83" s="7" t="s">
        <v>20</v>
      </c>
      <c r="E83" s="7" t="s">
        <v>292</v>
      </c>
      <c r="F83" s="7"/>
      <c r="G83" s="47">
        <f>G84</f>
        <v>565.148</v>
      </c>
      <c r="H83" s="47">
        <f>H84</f>
        <v>565.148</v>
      </c>
      <c r="I83" s="10"/>
    </row>
    <row r="84" spans="1:9" s="13" customFormat="1" ht="60">
      <c r="A84" s="19">
        <v>601</v>
      </c>
      <c r="B84" s="9" t="s">
        <v>101</v>
      </c>
      <c r="C84" s="7" t="s">
        <v>23</v>
      </c>
      <c r="D84" s="7" t="s">
        <v>20</v>
      </c>
      <c r="E84" s="7" t="s">
        <v>292</v>
      </c>
      <c r="F84" s="7" t="s">
        <v>54</v>
      </c>
      <c r="G84" s="47">
        <v>565.148</v>
      </c>
      <c r="H84" s="47">
        <v>565.148</v>
      </c>
      <c r="I84" s="10"/>
    </row>
    <row r="85" spans="1:9" s="13" customFormat="1" ht="60">
      <c r="A85" s="19">
        <v>601</v>
      </c>
      <c r="B85" s="9" t="s">
        <v>293</v>
      </c>
      <c r="C85" s="7" t="s">
        <v>23</v>
      </c>
      <c r="D85" s="7" t="s">
        <v>20</v>
      </c>
      <c r="E85" s="7" t="s">
        <v>294</v>
      </c>
      <c r="F85" s="7"/>
      <c r="G85" s="47">
        <f>G86</f>
        <v>907</v>
      </c>
      <c r="H85" s="47">
        <f>H86</f>
        <v>907</v>
      </c>
      <c r="I85" s="10"/>
    </row>
    <row r="86" spans="1:9" s="13" customFormat="1" ht="60">
      <c r="A86" s="19">
        <v>601</v>
      </c>
      <c r="B86" s="9" t="s">
        <v>101</v>
      </c>
      <c r="C86" s="7" t="s">
        <v>23</v>
      </c>
      <c r="D86" s="7" t="s">
        <v>20</v>
      </c>
      <c r="E86" s="7" t="s">
        <v>294</v>
      </c>
      <c r="F86" s="7" t="s">
        <v>54</v>
      </c>
      <c r="G86" s="47">
        <v>907</v>
      </c>
      <c r="H86" s="47">
        <v>907</v>
      </c>
      <c r="I86" s="10"/>
    </row>
    <row r="87" spans="1:9" s="13" customFormat="1" ht="45">
      <c r="A87" s="19">
        <v>601</v>
      </c>
      <c r="B87" s="9" t="s">
        <v>252</v>
      </c>
      <c r="C87" s="7" t="s">
        <v>23</v>
      </c>
      <c r="D87" s="7" t="s">
        <v>20</v>
      </c>
      <c r="E87" s="7" t="s">
        <v>295</v>
      </c>
      <c r="F87" s="7"/>
      <c r="G87" s="47">
        <f>G88</f>
        <v>2872</v>
      </c>
      <c r="H87" s="47">
        <f>H88</f>
        <v>2872</v>
      </c>
      <c r="I87" s="10"/>
    </row>
    <row r="88" spans="1:9" s="13" customFormat="1" ht="46.5" customHeight="1">
      <c r="A88" s="19">
        <v>601</v>
      </c>
      <c r="B88" s="9" t="s">
        <v>101</v>
      </c>
      <c r="C88" s="7" t="s">
        <v>23</v>
      </c>
      <c r="D88" s="7" t="s">
        <v>20</v>
      </c>
      <c r="E88" s="7" t="s">
        <v>295</v>
      </c>
      <c r="F88" s="7" t="s">
        <v>54</v>
      </c>
      <c r="G88" s="47">
        <v>2872</v>
      </c>
      <c r="H88" s="47">
        <v>2872</v>
      </c>
      <c r="I88" s="10"/>
    </row>
    <row r="89" spans="1:9" s="13" customFormat="1" ht="45">
      <c r="A89" s="19">
        <v>601</v>
      </c>
      <c r="B89" s="9" t="s">
        <v>296</v>
      </c>
      <c r="C89" s="7" t="s">
        <v>23</v>
      </c>
      <c r="D89" s="7" t="s">
        <v>20</v>
      </c>
      <c r="E89" s="7" t="s">
        <v>297</v>
      </c>
      <c r="F89" s="7"/>
      <c r="G89" s="47">
        <f>G90</f>
        <v>195.78</v>
      </c>
      <c r="H89" s="47">
        <f>H90</f>
        <v>195.78</v>
      </c>
      <c r="I89" s="10"/>
    </row>
    <row r="90" spans="1:9" s="13" customFormat="1" ht="60">
      <c r="A90" s="19">
        <v>601</v>
      </c>
      <c r="B90" s="9" t="s">
        <v>101</v>
      </c>
      <c r="C90" s="7" t="s">
        <v>23</v>
      </c>
      <c r="D90" s="7" t="s">
        <v>20</v>
      </c>
      <c r="E90" s="7" t="s">
        <v>297</v>
      </c>
      <c r="F90" s="7" t="s">
        <v>54</v>
      </c>
      <c r="G90" s="47">
        <v>195.78</v>
      </c>
      <c r="H90" s="47">
        <v>195.78</v>
      </c>
      <c r="I90" s="10"/>
    </row>
    <row r="91" spans="1:9" s="13" customFormat="1" ht="27.75" customHeight="1">
      <c r="A91" s="19">
        <v>601</v>
      </c>
      <c r="B91" s="20" t="s">
        <v>29</v>
      </c>
      <c r="C91" s="6" t="s">
        <v>23</v>
      </c>
      <c r="D91" s="6" t="s">
        <v>38</v>
      </c>
      <c r="E91" s="7"/>
      <c r="F91" s="7"/>
      <c r="G91" s="8">
        <f aca="true" t="shared" si="3" ref="G91:H93">G92</f>
        <v>619</v>
      </c>
      <c r="H91" s="8">
        <f t="shared" si="3"/>
        <v>0</v>
      </c>
      <c r="I91" s="5"/>
    </row>
    <row r="92" spans="1:9" ht="69" customHeight="1">
      <c r="A92" s="19">
        <v>601</v>
      </c>
      <c r="B92" s="20" t="s">
        <v>195</v>
      </c>
      <c r="C92" s="7" t="s">
        <v>23</v>
      </c>
      <c r="D92" s="7" t="s">
        <v>38</v>
      </c>
      <c r="E92" s="7" t="s">
        <v>102</v>
      </c>
      <c r="F92" s="7"/>
      <c r="G92" s="47">
        <f t="shared" si="3"/>
        <v>619</v>
      </c>
      <c r="H92" s="47">
        <f t="shared" si="3"/>
        <v>0</v>
      </c>
      <c r="I92" s="5"/>
    </row>
    <row r="93" spans="1:9" ht="35.25" customHeight="1">
      <c r="A93" s="19">
        <v>601</v>
      </c>
      <c r="B93" s="20" t="s">
        <v>64</v>
      </c>
      <c r="C93" s="7" t="s">
        <v>23</v>
      </c>
      <c r="D93" s="7" t="s">
        <v>38</v>
      </c>
      <c r="E93" s="7" t="s">
        <v>103</v>
      </c>
      <c r="F93" s="7"/>
      <c r="G93" s="47">
        <f t="shared" si="3"/>
        <v>619</v>
      </c>
      <c r="H93" s="47">
        <f t="shared" si="3"/>
        <v>0</v>
      </c>
      <c r="I93" s="10" t="s">
        <v>50</v>
      </c>
    </row>
    <row r="94" spans="1:9" ht="51" customHeight="1">
      <c r="A94" s="19">
        <v>601</v>
      </c>
      <c r="B94" s="20" t="s">
        <v>75</v>
      </c>
      <c r="C94" s="7" t="s">
        <v>23</v>
      </c>
      <c r="D94" s="7" t="s">
        <v>38</v>
      </c>
      <c r="E94" s="7" t="s">
        <v>103</v>
      </c>
      <c r="F94" s="7" t="s">
        <v>74</v>
      </c>
      <c r="G94" s="47">
        <v>619</v>
      </c>
      <c r="H94" s="47">
        <v>0</v>
      </c>
      <c r="I94" s="10"/>
    </row>
    <row r="95" spans="1:9" ht="37.5" customHeight="1">
      <c r="A95" s="19">
        <v>601</v>
      </c>
      <c r="B95" s="20" t="s">
        <v>155</v>
      </c>
      <c r="C95" s="6" t="s">
        <v>23</v>
      </c>
      <c r="D95" s="6" t="s">
        <v>154</v>
      </c>
      <c r="E95" s="7"/>
      <c r="F95" s="7"/>
      <c r="G95" s="8">
        <f>G96+G99</f>
        <v>557.974</v>
      </c>
      <c r="H95" s="8">
        <f>H96+H99</f>
        <v>34.111</v>
      </c>
      <c r="I95" s="44">
        <f>I96+I99</f>
        <v>0</v>
      </c>
    </row>
    <row r="96" spans="1:9" ht="60" customHeight="1">
      <c r="A96" s="19">
        <v>601</v>
      </c>
      <c r="B96" s="20" t="s">
        <v>196</v>
      </c>
      <c r="C96" s="7" t="s">
        <v>23</v>
      </c>
      <c r="D96" s="7" t="s">
        <v>154</v>
      </c>
      <c r="E96" s="7" t="s">
        <v>156</v>
      </c>
      <c r="F96" s="7"/>
      <c r="G96" s="47">
        <f>G97</f>
        <v>520.6</v>
      </c>
      <c r="H96" s="47">
        <f>H97</f>
        <v>0</v>
      </c>
      <c r="I96" s="10"/>
    </row>
    <row r="97" spans="1:9" ht="38.25" customHeight="1">
      <c r="A97" s="19">
        <v>601</v>
      </c>
      <c r="B97" s="20" t="s">
        <v>64</v>
      </c>
      <c r="C97" s="7" t="s">
        <v>23</v>
      </c>
      <c r="D97" s="7" t="s">
        <v>154</v>
      </c>
      <c r="E97" s="7" t="s">
        <v>157</v>
      </c>
      <c r="F97" s="7"/>
      <c r="G97" s="47">
        <f>G98</f>
        <v>520.6</v>
      </c>
      <c r="H97" s="47">
        <f>H98</f>
        <v>0</v>
      </c>
      <c r="I97" s="10"/>
    </row>
    <row r="98" spans="1:9" ht="58.5" customHeight="1">
      <c r="A98" s="19">
        <v>601</v>
      </c>
      <c r="B98" s="20" t="s">
        <v>101</v>
      </c>
      <c r="C98" s="7" t="s">
        <v>23</v>
      </c>
      <c r="D98" s="7" t="s">
        <v>154</v>
      </c>
      <c r="E98" s="7" t="s">
        <v>157</v>
      </c>
      <c r="F98" s="7" t="s">
        <v>54</v>
      </c>
      <c r="G98" s="47">
        <v>520.6</v>
      </c>
      <c r="H98" s="47">
        <v>0</v>
      </c>
      <c r="I98" s="10"/>
    </row>
    <row r="99" spans="1:9" ht="58.5" customHeight="1">
      <c r="A99" s="46">
        <v>601</v>
      </c>
      <c r="B99" s="9" t="s">
        <v>172</v>
      </c>
      <c r="C99" s="7" t="s">
        <v>23</v>
      </c>
      <c r="D99" s="7" t="s">
        <v>154</v>
      </c>
      <c r="E99" s="7" t="s">
        <v>65</v>
      </c>
      <c r="F99" s="7"/>
      <c r="G99" s="47">
        <f>G100</f>
        <v>37.374</v>
      </c>
      <c r="H99" s="47">
        <f>H100</f>
        <v>34.111</v>
      </c>
      <c r="I99" s="10"/>
    </row>
    <row r="100" spans="1:9" ht="58.5" customHeight="1">
      <c r="A100" s="46">
        <v>601</v>
      </c>
      <c r="B100" s="9" t="s">
        <v>318</v>
      </c>
      <c r="C100" s="7" t="s">
        <v>23</v>
      </c>
      <c r="D100" s="7" t="s">
        <v>154</v>
      </c>
      <c r="E100" s="7" t="s">
        <v>319</v>
      </c>
      <c r="F100" s="7"/>
      <c r="G100" s="47">
        <f>G101</f>
        <v>37.374</v>
      </c>
      <c r="H100" s="47">
        <f>H101</f>
        <v>34.111</v>
      </c>
      <c r="I100" s="10"/>
    </row>
    <row r="101" spans="1:9" ht="58.5" customHeight="1">
      <c r="A101" s="46">
        <v>601</v>
      </c>
      <c r="B101" s="9" t="s">
        <v>75</v>
      </c>
      <c r="C101" s="7" t="s">
        <v>23</v>
      </c>
      <c r="D101" s="7" t="s">
        <v>154</v>
      </c>
      <c r="E101" s="7" t="s">
        <v>319</v>
      </c>
      <c r="F101" s="7" t="s">
        <v>74</v>
      </c>
      <c r="G101" s="47">
        <v>37.374</v>
      </c>
      <c r="H101" s="47">
        <v>34.111</v>
      </c>
      <c r="I101" s="10"/>
    </row>
    <row r="102" spans="1:9" ht="26.25" customHeight="1">
      <c r="A102" s="19">
        <v>601</v>
      </c>
      <c r="B102" s="9" t="s">
        <v>13</v>
      </c>
      <c r="C102" s="6" t="s">
        <v>20</v>
      </c>
      <c r="D102" s="6" t="s">
        <v>22</v>
      </c>
      <c r="E102" s="7"/>
      <c r="F102" s="7"/>
      <c r="G102" s="8">
        <f>G106+G103</f>
        <v>1512.75</v>
      </c>
      <c r="H102" s="8">
        <f>H106+H103</f>
        <v>0</v>
      </c>
      <c r="I102" s="10"/>
    </row>
    <row r="103" spans="1:9" ht="75">
      <c r="A103" s="19">
        <v>601</v>
      </c>
      <c r="B103" s="9" t="s">
        <v>113</v>
      </c>
      <c r="C103" s="7" t="s">
        <v>20</v>
      </c>
      <c r="D103" s="7" t="s">
        <v>22</v>
      </c>
      <c r="E103" s="7" t="s">
        <v>111</v>
      </c>
      <c r="F103" s="7"/>
      <c r="G103" s="47">
        <f>G104</f>
        <v>1500</v>
      </c>
      <c r="H103" s="47">
        <f>H104</f>
        <v>0</v>
      </c>
      <c r="I103" s="10"/>
    </row>
    <row r="104" spans="1:9" ht="30">
      <c r="A104" s="19">
        <v>601</v>
      </c>
      <c r="B104" s="9" t="s">
        <v>64</v>
      </c>
      <c r="C104" s="7" t="s">
        <v>20</v>
      </c>
      <c r="D104" s="7" t="s">
        <v>22</v>
      </c>
      <c r="E104" s="7" t="s">
        <v>112</v>
      </c>
      <c r="F104" s="7"/>
      <c r="G104" s="47">
        <f>G105</f>
        <v>1500</v>
      </c>
      <c r="H104" s="47">
        <f>H105</f>
        <v>0</v>
      </c>
      <c r="I104" s="10"/>
    </row>
    <row r="105" spans="1:9" ht="45">
      <c r="A105" s="19">
        <v>601</v>
      </c>
      <c r="B105" s="9" t="s">
        <v>237</v>
      </c>
      <c r="C105" s="7" t="s">
        <v>20</v>
      </c>
      <c r="D105" s="7" t="s">
        <v>22</v>
      </c>
      <c r="E105" s="7" t="s">
        <v>112</v>
      </c>
      <c r="F105" s="7" t="s">
        <v>238</v>
      </c>
      <c r="G105" s="47">
        <v>1500</v>
      </c>
      <c r="H105" s="47">
        <v>0</v>
      </c>
      <c r="I105" s="10"/>
    </row>
    <row r="106" spans="1:9" ht="69.75" customHeight="1">
      <c r="A106" s="19">
        <v>601</v>
      </c>
      <c r="B106" s="9" t="s">
        <v>181</v>
      </c>
      <c r="C106" s="7" t="s">
        <v>20</v>
      </c>
      <c r="D106" s="7" t="s">
        <v>22</v>
      </c>
      <c r="E106" s="7" t="s">
        <v>182</v>
      </c>
      <c r="F106" s="7"/>
      <c r="G106" s="47">
        <f>G107</f>
        <v>12.75</v>
      </c>
      <c r="H106" s="47">
        <f>H107</f>
        <v>0</v>
      </c>
      <c r="I106" s="10"/>
    </row>
    <row r="107" spans="1:9" ht="44.25" customHeight="1">
      <c r="A107" s="19">
        <v>601</v>
      </c>
      <c r="B107" s="9" t="s">
        <v>64</v>
      </c>
      <c r="C107" s="7" t="s">
        <v>20</v>
      </c>
      <c r="D107" s="7" t="s">
        <v>22</v>
      </c>
      <c r="E107" s="7" t="s">
        <v>183</v>
      </c>
      <c r="F107" s="7"/>
      <c r="G107" s="47">
        <f>G108</f>
        <v>12.75</v>
      </c>
      <c r="H107" s="47">
        <f>H108</f>
        <v>0</v>
      </c>
      <c r="I107" s="10"/>
    </row>
    <row r="108" spans="1:9" ht="51.75" customHeight="1">
      <c r="A108" s="19">
        <v>601</v>
      </c>
      <c r="B108" s="9" t="s">
        <v>75</v>
      </c>
      <c r="C108" s="7" t="s">
        <v>20</v>
      </c>
      <c r="D108" s="7" t="s">
        <v>22</v>
      </c>
      <c r="E108" s="7" t="s">
        <v>183</v>
      </c>
      <c r="F108" s="7" t="s">
        <v>74</v>
      </c>
      <c r="G108" s="47">
        <v>12.75</v>
      </c>
      <c r="H108" s="47">
        <v>0</v>
      </c>
      <c r="I108" s="10"/>
    </row>
    <row r="109" spans="1:9" ht="22.5" customHeight="1">
      <c r="A109" s="19">
        <v>601</v>
      </c>
      <c r="B109" s="9" t="s">
        <v>7</v>
      </c>
      <c r="C109" s="6" t="s">
        <v>20</v>
      </c>
      <c r="D109" s="6" t="s">
        <v>37</v>
      </c>
      <c r="E109" s="7"/>
      <c r="F109" s="7"/>
      <c r="G109" s="8">
        <f>G110</f>
        <v>41241.84</v>
      </c>
      <c r="H109" s="8">
        <f>H111</f>
        <v>0</v>
      </c>
      <c r="I109" s="10"/>
    </row>
    <row r="110" spans="1:9" ht="67.5" customHeight="1">
      <c r="A110" s="39">
        <v>601</v>
      </c>
      <c r="B110" s="9" t="s">
        <v>311</v>
      </c>
      <c r="C110" s="7" t="s">
        <v>20</v>
      </c>
      <c r="D110" s="7" t="s">
        <v>37</v>
      </c>
      <c r="E110" s="7" t="s">
        <v>117</v>
      </c>
      <c r="F110" s="7"/>
      <c r="G110" s="8">
        <f>G111</f>
        <v>41241.84</v>
      </c>
      <c r="H110" s="8">
        <f>H111</f>
        <v>0</v>
      </c>
      <c r="I110" s="10"/>
    </row>
    <row r="111" spans="1:9" ht="88.5" customHeight="1">
      <c r="A111" s="19">
        <v>601</v>
      </c>
      <c r="B111" s="9" t="s">
        <v>244</v>
      </c>
      <c r="C111" s="7" t="s">
        <v>20</v>
      </c>
      <c r="D111" s="7" t="s">
        <v>37</v>
      </c>
      <c r="E111" s="7" t="s">
        <v>310</v>
      </c>
      <c r="F111" s="7"/>
      <c r="G111" s="47">
        <f>G112+G113</f>
        <v>41241.84</v>
      </c>
      <c r="H111" s="47">
        <f>H112</f>
        <v>0</v>
      </c>
      <c r="I111" s="10"/>
    </row>
    <row r="112" spans="1:9" ht="69.75" customHeight="1">
      <c r="A112" s="19">
        <v>601</v>
      </c>
      <c r="B112" s="9" t="s">
        <v>186</v>
      </c>
      <c r="C112" s="7" t="s">
        <v>20</v>
      </c>
      <c r="D112" s="7" t="s">
        <v>37</v>
      </c>
      <c r="E112" s="7" t="s">
        <v>310</v>
      </c>
      <c r="F112" s="7" t="s">
        <v>54</v>
      </c>
      <c r="G112" s="47">
        <v>9241.84</v>
      </c>
      <c r="H112" s="47">
        <v>0</v>
      </c>
      <c r="I112" s="10"/>
    </row>
    <row r="113" spans="1:9" ht="31.5" customHeight="1">
      <c r="A113" s="54">
        <v>601</v>
      </c>
      <c r="B113" s="9" t="s">
        <v>341</v>
      </c>
      <c r="C113" s="7" t="s">
        <v>20</v>
      </c>
      <c r="D113" s="7" t="s">
        <v>37</v>
      </c>
      <c r="E113" s="7" t="s">
        <v>310</v>
      </c>
      <c r="F113" s="7" t="s">
        <v>342</v>
      </c>
      <c r="G113" s="47">
        <v>32000</v>
      </c>
      <c r="H113" s="47">
        <v>0</v>
      </c>
      <c r="I113" s="10"/>
    </row>
    <row r="114" spans="1:9" ht="30.75">
      <c r="A114" s="19">
        <v>601</v>
      </c>
      <c r="B114" s="9" t="s">
        <v>165</v>
      </c>
      <c r="C114" s="6" t="s">
        <v>35</v>
      </c>
      <c r="D114" s="6" t="s">
        <v>20</v>
      </c>
      <c r="E114" s="6"/>
      <c r="F114" s="6"/>
      <c r="G114" s="8">
        <f>G118+G115</f>
        <v>4.234999999999999</v>
      </c>
      <c r="H114" s="8">
        <f>H118+H115</f>
        <v>0</v>
      </c>
      <c r="I114" s="10"/>
    </row>
    <row r="115" spans="1:9" ht="45">
      <c r="A115" s="19">
        <v>601</v>
      </c>
      <c r="B115" s="9" t="s">
        <v>204</v>
      </c>
      <c r="C115" s="7" t="s">
        <v>35</v>
      </c>
      <c r="D115" s="7" t="s">
        <v>20</v>
      </c>
      <c r="E115" s="7" t="s">
        <v>119</v>
      </c>
      <c r="F115" s="7"/>
      <c r="G115" s="47">
        <f>G116</f>
        <v>1.6</v>
      </c>
      <c r="H115" s="47">
        <f>H116</f>
        <v>0</v>
      </c>
      <c r="I115" s="10"/>
    </row>
    <row r="116" spans="1:9" ht="30">
      <c r="A116" s="19">
        <v>601</v>
      </c>
      <c r="B116" s="9" t="s">
        <v>64</v>
      </c>
      <c r="C116" s="7" t="s">
        <v>35</v>
      </c>
      <c r="D116" s="7" t="s">
        <v>20</v>
      </c>
      <c r="E116" s="7" t="s">
        <v>120</v>
      </c>
      <c r="F116" s="7"/>
      <c r="G116" s="47">
        <f>G117</f>
        <v>1.6</v>
      </c>
      <c r="H116" s="47">
        <f>H117</f>
        <v>0</v>
      </c>
      <c r="I116" s="10"/>
    </row>
    <row r="117" spans="1:9" ht="45">
      <c r="A117" s="19">
        <v>601</v>
      </c>
      <c r="B117" s="9" t="s">
        <v>75</v>
      </c>
      <c r="C117" s="7" t="s">
        <v>35</v>
      </c>
      <c r="D117" s="7" t="s">
        <v>20</v>
      </c>
      <c r="E117" s="7" t="s">
        <v>120</v>
      </c>
      <c r="F117" s="7" t="s">
        <v>74</v>
      </c>
      <c r="G117" s="47">
        <v>1.6</v>
      </c>
      <c r="H117" s="49">
        <v>0</v>
      </c>
      <c r="I117" s="10"/>
    </row>
    <row r="118" spans="1:9" ht="45">
      <c r="A118" s="19">
        <v>601</v>
      </c>
      <c r="B118" s="29" t="s">
        <v>205</v>
      </c>
      <c r="C118" s="7" t="s">
        <v>35</v>
      </c>
      <c r="D118" s="7" t="s">
        <v>20</v>
      </c>
      <c r="E118" s="7" t="s">
        <v>121</v>
      </c>
      <c r="F118" s="7"/>
      <c r="G118" s="47">
        <f>G119</f>
        <v>2.635</v>
      </c>
      <c r="H118" s="47">
        <f>H119</f>
        <v>0</v>
      </c>
      <c r="I118" s="10"/>
    </row>
    <row r="119" spans="1:9" ht="30">
      <c r="A119" s="19">
        <v>601</v>
      </c>
      <c r="B119" s="9" t="s">
        <v>64</v>
      </c>
      <c r="C119" s="7" t="s">
        <v>35</v>
      </c>
      <c r="D119" s="7" t="s">
        <v>20</v>
      </c>
      <c r="E119" s="7" t="s">
        <v>122</v>
      </c>
      <c r="F119" s="7"/>
      <c r="G119" s="47">
        <f>G120</f>
        <v>2.635</v>
      </c>
      <c r="H119" s="47">
        <f>H120</f>
        <v>0</v>
      </c>
      <c r="I119" s="10"/>
    </row>
    <row r="120" spans="1:9" ht="45">
      <c r="A120" s="19">
        <v>601</v>
      </c>
      <c r="B120" s="9" t="s">
        <v>75</v>
      </c>
      <c r="C120" s="7" t="s">
        <v>35</v>
      </c>
      <c r="D120" s="7" t="s">
        <v>20</v>
      </c>
      <c r="E120" s="7" t="s">
        <v>122</v>
      </c>
      <c r="F120" s="7" t="s">
        <v>74</v>
      </c>
      <c r="G120" s="47">
        <v>2.635</v>
      </c>
      <c r="H120" s="49">
        <v>0</v>
      </c>
      <c r="I120" s="10"/>
    </row>
    <row r="121" spans="1:9" s="13" customFormat="1" ht="24.75" customHeight="1">
      <c r="A121" s="19">
        <v>601</v>
      </c>
      <c r="B121" s="20" t="s">
        <v>14</v>
      </c>
      <c r="C121" s="6" t="s">
        <v>39</v>
      </c>
      <c r="D121" s="6" t="s">
        <v>37</v>
      </c>
      <c r="E121" s="7"/>
      <c r="F121" s="7"/>
      <c r="G121" s="8">
        <f>G125+G122</f>
        <v>53030.12945</v>
      </c>
      <c r="H121" s="8">
        <f>H125+H122</f>
        <v>905.8896</v>
      </c>
      <c r="I121" s="5"/>
    </row>
    <row r="122" spans="1:9" s="13" customFormat="1" ht="105">
      <c r="A122" s="38">
        <v>601</v>
      </c>
      <c r="B122" s="9" t="s">
        <v>302</v>
      </c>
      <c r="C122" s="7" t="s">
        <v>39</v>
      </c>
      <c r="D122" s="7" t="s">
        <v>37</v>
      </c>
      <c r="E122" s="7" t="s">
        <v>123</v>
      </c>
      <c r="F122" s="7"/>
      <c r="G122" s="47">
        <f>G123</f>
        <v>500</v>
      </c>
      <c r="H122" s="47">
        <f>H123</f>
        <v>0</v>
      </c>
      <c r="I122" s="5"/>
    </row>
    <row r="123" spans="1:9" s="13" customFormat="1" ht="15">
      <c r="A123" s="38">
        <v>601</v>
      </c>
      <c r="B123" s="9" t="s">
        <v>225</v>
      </c>
      <c r="C123" s="7" t="s">
        <v>39</v>
      </c>
      <c r="D123" s="7" t="s">
        <v>37</v>
      </c>
      <c r="E123" s="7" t="s">
        <v>221</v>
      </c>
      <c r="F123" s="7"/>
      <c r="G123" s="47">
        <f>G124</f>
        <v>500</v>
      </c>
      <c r="H123" s="47">
        <f>H124</f>
        <v>0</v>
      </c>
      <c r="I123" s="5"/>
    </row>
    <row r="124" spans="1:9" s="13" customFormat="1" ht="45">
      <c r="A124" s="38">
        <v>601</v>
      </c>
      <c r="B124" s="9" t="s">
        <v>75</v>
      </c>
      <c r="C124" s="7" t="s">
        <v>39</v>
      </c>
      <c r="D124" s="7" t="s">
        <v>37</v>
      </c>
      <c r="E124" s="7" t="s">
        <v>221</v>
      </c>
      <c r="F124" s="7" t="s">
        <v>74</v>
      </c>
      <c r="G124" s="47">
        <v>500</v>
      </c>
      <c r="H124" s="47">
        <v>0</v>
      </c>
      <c r="I124" s="5"/>
    </row>
    <row r="125" spans="1:9" s="13" customFormat="1" ht="85.5" customHeight="1">
      <c r="A125" s="19">
        <v>601</v>
      </c>
      <c r="B125" s="20" t="s">
        <v>172</v>
      </c>
      <c r="C125" s="7" t="s">
        <v>39</v>
      </c>
      <c r="D125" s="7" t="s">
        <v>37</v>
      </c>
      <c r="E125" s="7" t="s">
        <v>65</v>
      </c>
      <c r="F125" s="7"/>
      <c r="G125" s="47">
        <f>G126+G128</f>
        <v>52530.12945</v>
      </c>
      <c r="H125" s="47">
        <f>H126+H128</f>
        <v>905.8896</v>
      </c>
      <c r="I125" s="5"/>
    </row>
    <row r="126" spans="1:9" s="13" customFormat="1" ht="81" customHeight="1">
      <c r="A126" s="19">
        <v>601</v>
      </c>
      <c r="B126" s="20" t="s">
        <v>158</v>
      </c>
      <c r="C126" s="7" t="s">
        <v>39</v>
      </c>
      <c r="D126" s="7" t="s">
        <v>37</v>
      </c>
      <c r="E126" s="7" t="s">
        <v>82</v>
      </c>
      <c r="F126" s="7"/>
      <c r="G126" s="47">
        <f>G127</f>
        <v>51624.23985</v>
      </c>
      <c r="H126" s="47">
        <f>H127</f>
        <v>0</v>
      </c>
      <c r="I126" s="10" t="s">
        <v>50</v>
      </c>
    </row>
    <row r="127" spans="1:9" ht="21" customHeight="1">
      <c r="A127" s="19">
        <v>601</v>
      </c>
      <c r="B127" s="20" t="s">
        <v>86</v>
      </c>
      <c r="C127" s="7" t="s">
        <v>39</v>
      </c>
      <c r="D127" s="7" t="s">
        <v>37</v>
      </c>
      <c r="E127" s="7" t="s">
        <v>82</v>
      </c>
      <c r="F127" s="7" t="s">
        <v>84</v>
      </c>
      <c r="G127" s="47">
        <v>51624.23985</v>
      </c>
      <c r="H127" s="48">
        <v>0</v>
      </c>
      <c r="I127" s="10" t="s">
        <v>44</v>
      </c>
    </row>
    <row r="128" spans="1:9" ht="30">
      <c r="A128" s="46">
        <v>601</v>
      </c>
      <c r="B128" s="9" t="s">
        <v>307</v>
      </c>
      <c r="C128" s="7" t="s">
        <v>39</v>
      </c>
      <c r="D128" s="7" t="s">
        <v>37</v>
      </c>
      <c r="E128" s="7" t="s">
        <v>306</v>
      </c>
      <c r="F128" s="7"/>
      <c r="G128" s="47">
        <f>G129</f>
        <v>905.8896</v>
      </c>
      <c r="H128" s="47">
        <f>H129</f>
        <v>905.8896</v>
      </c>
      <c r="I128" s="10"/>
    </row>
    <row r="129" spans="1:9" ht="28.5" customHeight="1">
      <c r="A129" s="46">
        <v>601</v>
      </c>
      <c r="B129" s="9" t="s">
        <v>86</v>
      </c>
      <c r="C129" s="7" t="s">
        <v>39</v>
      </c>
      <c r="D129" s="7" t="s">
        <v>37</v>
      </c>
      <c r="E129" s="7" t="s">
        <v>306</v>
      </c>
      <c r="F129" s="7" t="s">
        <v>84</v>
      </c>
      <c r="G129" s="47">
        <v>905.8896</v>
      </c>
      <c r="H129" s="48">
        <v>905.8896</v>
      </c>
      <c r="I129" s="10"/>
    </row>
    <row r="130" spans="1:9" ht="39" customHeight="1">
      <c r="A130" s="19">
        <v>601</v>
      </c>
      <c r="B130" s="20" t="s">
        <v>15</v>
      </c>
      <c r="C130" s="6" t="s">
        <v>39</v>
      </c>
      <c r="D130" s="6" t="s">
        <v>20</v>
      </c>
      <c r="E130" s="7"/>
      <c r="F130" s="7"/>
      <c r="G130" s="8">
        <f aca="true" t="shared" si="4" ref="G130:H132">G131</f>
        <v>237.4</v>
      </c>
      <c r="H130" s="8">
        <f t="shared" si="4"/>
        <v>0</v>
      </c>
      <c r="I130" s="5"/>
    </row>
    <row r="131" spans="1:9" ht="76.5" customHeight="1">
      <c r="A131" s="19">
        <v>601</v>
      </c>
      <c r="B131" s="20" t="s">
        <v>197</v>
      </c>
      <c r="C131" s="7" t="s">
        <v>39</v>
      </c>
      <c r="D131" s="7" t="s">
        <v>20</v>
      </c>
      <c r="E131" s="7" t="s">
        <v>128</v>
      </c>
      <c r="F131" s="7"/>
      <c r="G131" s="47">
        <f t="shared" si="4"/>
        <v>237.4</v>
      </c>
      <c r="H131" s="47">
        <f t="shared" si="4"/>
        <v>0</v>
      </c>
      <c r="I131" s="5"/>
    </row>
    <row r="132" spans="1:13" ht="36" customHeight="1">
      <c r="A132" s="19">
        <v>601</v>
      </c>
      <c r="B132" s="20" t="s">
        <v>64</v>
      </c>
      <c r="C132" s="7" t="s">
        <v>39</v>
      </c>
      <c r="D132" s="7" t="s">
        <v>20</v>
      </c>
      <c r="E132" s="7" t="s">
        <v>127</v>
      </c>
      <c r="F132" s="7"/>
      <c r="G132" s="47">
        <f t="shared" si="4"/>
        <v>237.4</v>
      </c>
      <c r="H132" s="47">
        <f t="shared" si="4"/>
        <v>0</v>
      </c>
      <c r="I132" s="10" t="s">
        <v>44</v>
      </c>
      <c r="J132" s="16"/>
      <c r="K132" s="16"/>
      <c r="L132" s="16"/>
      <c r="M132" s="16"/>
    </row>
    <row r="133" spans="1:13" ht="54.75" customHeight="1">
      <c r="A133" s="19">
        <v>601</v>
      </c>
      <c r="B133" s="20" t="s">
        <v>75</v>
      </c>
      <c r="C133" s="7" t="s">
        <v>39</v>
      </c>
      <c r="D133" s="7" t="s">
        <v>20</v>
      </c>
      <c r="E133" s="7" t="s">
        <v>127</v>
      </c>
      <c r="F133" s="7" t="s">
        <v>74</v>
      </c>
      <c r="G133" s="47">
        <v>237.4</v>
      </c>
      <c r="H133" s="48">
        <v>0</v>
      </c>
      <c r="I133" s="10"/>
      <c r="J133" s="16"/>
      <c r="K133" s="16"/>
      <c r="L133" s="16"/>
      <c r="M133" s="16"/>
    </row>
    <row r="134" spans="1:13" ht="21.75" customHeight="1">
      <c r="A134" s="19">
        <v>601</v>
      </c>
      <c r="B134" s="9" t="s">
        <v>8</v>
      </c>
      <c r="C134" s="6" t="s">
        <v>39</v>
      </c>
      <c r="D134" s="6" t="s">
        <v>39</v>
      </c>
      <c r="E134" s="7"/>
      <c r="F134" s="7"/>
      <c r="G134" s="8">
        <f>G135+G138+G142</f>
        <v>3718.80324</v>
      </c>
      <c r="H134" s="8">
        <f>H135+H138+H142</f>
        <v>1697.26</v>
      </c>
      <c r="I134" s="10"/>
      <c r="J134" s="16"/>
      <c r="K134" s="16"/>
      <c r="L134" s="16"/>
      <c r="M134" s="16"/>
    </row>
    <row r="135" spans="1:13" ht="86.25" customHeight="1">
      <c r="A135" s="19">
        <v>601</v>
      </c>
      <c r="B135" s="9" t="s">
        <v>198</v>
      </c>
      <c r="C135" s="7" t="s">
        <v>39</v>
      </c>
      <c r="D135" s="7" t="s">
        <v>39</v>
      </c>
      <c r="E135" s="7" t="s">
        <v>129</v>
      </c>
      <c r="F135" s="7"/>
      <c r="G135" s="47">
        <f>G136</f>
        <v>1622.07088</v>
      </c>
      <c r="H135" s="47">
        <f>H136</f>
        <v>0</v>
      </c>
      <c r="I135" s="10"/>
      <c r="J135" s="16"/>
      <c r="K135" s="16"/>
      <c r="L135" s="16"/>
      <c r="M135" s="16"/>
    </row>
    <row r="136" spans="1:13" ht="81.75" customHeight="1">
      <c r="A136" s="19">
        <v>601</v>
      </c>
      <c r="B136" s="9" t="s">
        <v>158</v>
      </c>
      <c r="C136" s="7" t="s">
        <v>39</v>
      </c>
      <c r="D136" s="7" t="s">
        <v>39</v>
      </c>
      <c r="E136" s="7" t="s">
        <v>130</v>
      </c>
      <c r="F136" s="7"/>
      <c r="G136" s="47">
        <f>G137</f>
        <v>1622.07088</v>
      </c>
      <c r="H136" s="47">
        <f>H137</f>
        <v>0</v>
      </c>
      <c r="I136" s="10"/>
      <c r="J136" s="16"/>
      <c r="K136" s="16"/>
      <c r="L136" s="16"/>
      <c r="M136" s="16"/>
    </row>
    <row r="137" spans="1:13" ht="26.25" customHeight="1">
      <c r="A137" s="19">
        <v>601</v>
      </c>
      <c r="B137" s="9" t="s">
        <v>85</v>
      </c>
      <c r="C137" s="7" t="s">
        <v>39</v>
      </c>
      <c r="D137" s="7" t="s">
        <v>39</v>
      </c>
      <c r="E137" s="7" t="s">
        <v>130</v>
      </c>
      <c r="F137" s="7" t="s">
        <v>83</v>
      </c>
      <c r="G137" s="47">
        <v>1622.07088</v>
      </c>
      <c r="H137" s="47">
        <v>0</v>
      </c>
      <c r="I137" s="10"/>
      <c r="J137" s="16"/>
      <c r="K137" s="16"/>
      <c r="L137" s="16"/>
      <c r="M137" s="16"/>
    </row>
    <row r="138" spans="1:13" ht="60">
      <c r="A138" s="19">
        <v>601</v>
      </c>
      <c r="B138" s="9" t="s">
        <v>200</v>
      </c>
      <c r="C138" s="7" t="s">
        <v>39</v>
      </c>
      <c r="D138" s="7" t="s">
        <v>39</v>
      </c>
      <c r="E138" s="7" t="s">
        <v>36</v>
      </c>
      <c r="F138" s="7"/>
      <c r="G138" s="47">
        <f>G139</f>
        <v>25.57336</v>
      </c>
      <c r="H138" s="47">
        <f>H139</f>
        <v>0</v>
      </c>
      <c r="I138" s="10"/>
      <c r="J138" s="16"/>
      <c r="K138" s="16"/>
      <c r="L138" s="16"/>
      <c r="M138" s="16"/>
    </row>
    <row r="139" spans="1:13" ht="30">
      <c r="A139" s="19">
        <v>601</v>
      </c>
      <c r="B139" s="9" t="s">
        <v>218</v>
      </c>
      <c r="C139" s="7" t="s">
        <v>39</v>
      </c>
      <c r="D139" s="7" t="s">
        <v>39</v>
      </c>
      <c r="E139" s="7" t="s">
        <v>217</v>
      </c>
      <c r="F139" s="7"/>
      <c r="G139" s="47">
        <f>SUM(G140:G141)</f>
        <v>25.57336</v>
      </c>
      <c r="H139" s="47">
        <f>SUM(H140:H141)</f>
        <v>0</v>
      </c>
      <c r="I139" s="10"/>
      <c r="J139" s="16"/>
      <c r="K139" s="16"/>
      <c r="L139" s="16"/>
      <c r="M139" s="16"/>
    </row>
    <row r="140" spans="1:13" ht="30">
      <c r="A140" s="19">
        <v>601</v>
      </c>
      <c r="B140" s="9" t="s">
        <v>91</v>
      </c>
      <c r="C140" s="7" t="s">
        <v>39</v>
      </c>
      <c r="D140" s="7" t="s">
        <v>39</v>
      </c>
      <c r="E140" s="7" t="s">
        <v>217</v>
      </c>
      <c r="F140" s="7" t="s">
        <v>89</v>
      </c>
      <c r="G140" s="47">
        <v>20.83736</v>
      </c>
      <c r="H140" s="47">
        <v>0</v>
      </c>
      <c r="I140" s="10"/>
      <c r="J140" s="16"/>
      <c r="K140" s="16"/>
      <c r="L140" s="16"/>
      <c r="M140" s="16"/>
    </row>
    <row r="141" spans="1:13" ht="45">
      <c r="A141" s="19">
        <v>601</v>
      </c>
      <c r="B141" s="9" t="s">
        <v>75</v>
      </c>
      <c r="C141" s="7" t="s">
        <v>39</v>
      </c>
      <c r="D141" s="7" t="s">
        <v>39</v>
      </c>
      <c r="E141" s="7" t="s">
        <v>217</v>
      </c>
      <c r="F141" s="7" t="s">
        <v>74</v>
      </c>
      <c r="G141" s="47">
        <v>4.736</v>
      </c>
      <c r="H141" s="47">
        <v>0</v>
      </c>
      <c r="I141" s="10"/>
      <c r="J141" s="16"/>
      <c r="K141" s="16"/>
      <c r="L141" s="16"/>
      <c r="M141" s="16"/>
    </row>
    <row r="142" spans="1:13" ht="45">
      <c r="A142" s="38">
        <v>601</v>
      </c>
      <c r="B142" s="9" t="s">
        <v>208</v>
      </c>
      <c r="C142" s="7" t="s">
        <v>39</v>
      </c>
      <c r="D142" s="7" t="s">
        <v>39</v>
      </c>
      <c r="E142" s="7" t="s">
        <v>142</v>
      </c>
      <c r="F142" s="7"/>
      <c r="G142" s="47">
        <f>G145+G143</f>
        <v>2071.159</v>
      </c>
      <c r="H142" s="47">
        <f>H145+H143</f>
        <v>1697.26</v>
      </c>
      <c r="I142" s="10"/>
      <c r="J142" s="16"/>
      <c r="K142" s="16"/>
      <c r="L142" s="16"/>
      <c r="M142" s="16"/>
    </row>
    <row r="143" spans="1:13" ht="51" customHeight="1">
      <c r="A143" s="39">
        <v>601</v>
      </c>
      <c r="B143" s="9" t="s">
        <v>313</v>
      </c>
      <c r="C143" s="7" t="s">
        <v>39</v>
      </c>
      <c r="D143" s="7" t="s">
        <v>39</v>
      </c>
      <c r="E143" s="7" t="s">
        <v>312</v>
      </c>
      <c r="F143" s="7"/>
      <c r="G143" s="47">
        <f>G144</f>
        <v>314.4</v>
      </c>
      <c r="H143" s="47">
        <f>H144</f>
        <v>234.4</v>
      </c>
      <c r="I143" s="10"/>
      <c r="J143" s="16"/>
      <c r="K143" s="16"/>
      <c r="L143" s="16"/>
      <c r="M143" s="16"/>
    </row>
    <row r="144" spans="1:13" ht="27.75" customHeight="1">
      <c r="A144" s="39">
        <v>601</v>
      </c>
      <c r="B144" s="9" t="s">
        <v>85</v>
      </c>
      <c r="C144" s="7" t="s">
        <v>39</v>
      </c>
      <c r="D144" s="7" t="s">
        <v>39</v>
      </c>
      <c r="E144" s="7" t="s">
        <v>312</v>
      </c>
      <c r="F144" s="7" t="s">
        <v>83</v>
      </c>
      <c r="G144" s="47">
        <v>314.4</v>
      </c>
      <c r="H144" s="47">
        <v>234.4</v>
      </c>
      <c r="I144" s="10"/>
      <c r="J144" s="16"/>
      <c r="K144" s="16"/>
      <c r="L144" s="16"/>
      <c r="M144" s="16"/>
    </row>
    <row r="145" spans="1:13" ht="165">
      <c r="A145" s="38">
        <v>601</v>
      </c>
      <c r="B145" s="9" t="s">
        <v>303</v>
      </c>
      <c r="C145" s="7" t="s">
        <v>39</v>
      </c>
      <c r="D145" s="7" t="s">
        <v>39</v>
      </c>
      <c r="E145" s="7" t="s">
        <v>304</v>
      </c>
      <c r="F145" s="7"/>
      <c r="G145" s="47">
        <f>G146</f>
        <v>1756.759</v>
      </c>
      <c r="H145" s="47">
        <f>H146</f>
        <v>1462.86</v>
      </c>
      <c r="I145" s="10"/>
      <c r="J145" s="16"/>
      <c r="K145" s="16"/>
      <c r="L145" s="16"/>
      <c r="M145" s="16"/>
    </row>
    <row r="146" spans="1:13" ht="15">
      <c r="A146" s="38">
        <v>601</v>
      </c>
      <c r="B146" s="9" t="s">
        <v>86</v>
      </c>
      <c r="C146" s="7" t="s">
        <v>39</v>
      </c>
      <c r="D146" s="7" t="s">
        <v>39</v>
      </c>
      <c r="E146" s="7" t="s">
        <v>304</v>
      </c>
      <c r="F146" s="7" t="s">
        <v>84</v>
      </c>
      <c r="G146" s="47">
        <v>1756.759</v>
      </c>
      <c r="H146" s="47">
        <v>1462.86</v>
      </c>
      <c r="I146" s="10"/>
      <c r="J146" s="16"/>
      <c r="K146" s="16"/>
      <c r="L146" s="16"/>
      <c r="M146" s="16"/>
    </row>
    <row r="147" spans="1:9" s="13" customFormat="1" ht="26.25" customHeight="1">
      <c r="A147" s="19">
        <v>601</v>
      </c>
      <c r="B147" s="25" t="s">
        <v>163</v>
      </c>
      <c r="C147" s="6" t="s">
        <v>39</v>
      </c>
      <c r="D147" s="6" t="s">
        <v>38</v>
      </c>
      <c r="E147" s="7"/>
      <c r="F147" s="7"/>
      <c r="G147" s="8">
        <f>G152+G148</f>
        <v>763.22289</v>
      </c>
      <c r="H147" s="8">
        <f>H152+H148</f>
        <v>0</v>
      </c>
      <c r="I147" s="5"/>
    </row>
    <row r="148" spans="1:9" s="13" customFormat="1" ht="60" hidden="1">
      <c r="A148" s="19">
        <v>601</v>
      </c>
      <c r="B148" s="20" t="s">
        <v>200</v>
      </c>
      <c r="C148" s="7" t="s">
        <v>39</v>
      </c>
      <c r="D148" s="7" t="s">
        <v>38</v>
      </c>
      <c r="E148" s="7" t="s">
        <v>36</v>
      </c>
      <c r="F148" s="7"/>
      <c r="G148" s="47">
        <f>G149</f>
        <v>0</v>
      </c>
      <c r="H148" s="47">
        <f>H149</f>
        <v>0</v>
      </c>
      <c r="I148" s="5"/>
    </row>
    <row r="149" spans="1:9" s="13" customFormat="1" ht="30" hidden="1">
      <c r="A149" s="19">
        <v>601</v>
      </c>
      <c r="B149" s="20" t="s">
        <v>218</v>
      </c>
      <c r="C149" s="7" t="s">
        <v>39</v>
      </c>
      <c r="D149" s="7" t="s">
        <v>38</v>
      </c>
      <c r="E149" s="7" t="s">
        <v>217</v>
      </c>
      <c r="F149" s="7"/>
      <c r="G149" s="47">
        <f>G150+G151</f>
        <v>0</v>
      </c>
      <c r="H149" s="47">
        <f>H150+H151</f>
        <v>0</v>
      </c>
      <c r="I149" s="5"/>
    </row>
    <row r="150" spans="1:9" s="13" customFormat="1" ht="30" hidden="1">
      <c r="A150" s="19">
        <v>601</v>
      </c>
      <c r="B150" s="20" t="s">
        <v>91</v>
      </c>
      <c r="C150" s="7" t="s">
        <v>39</v>
      </c>
      <c r="D150" s="7" t="s">
        <v>38</v>
      </c>
      <c r="E150" s="7" t="s">
        <v>217</v>
      </c>
      <c r="F150" s="7" t="s">
        <v>89</v>
      </c>
      <c r="G150" s="47">
        <v>0</v>
      </c>
      <c r="H150" s="47">
        <v>0</v>
      </c>
      <c r="I150" s="5"/>
    </row>
    <row r="151" spans="1:9" s="13" customFormat="1" ht="45" hidden="1">
      <c r="A151" s="19">
        <v>601</v>
      </c>
      <c r="B151" s="20" t="s">
        <v>75</v>
      </c>
      <c r="C151" s="7" t="s">
        <v>39</v>
      </c>
      <c r="D151" s="7" t="s">
        <v>38</v>
      </c>
      <c r="E151" s="7" t="s">
        <v>217</v>
      </c>
      <c r="F151" s="7" t="s">
        <v>74</v>
      </c>
      <c r="G151" s="47">
        <v>0</v>
      </c>
      <c r="H151" s="47">
        <v>0</v>
      </c>
      <c r="I151" s="5"/>
    </row>
    <row r="152" spans="1:9" s="13" customFormat="1" ht="86.25" customHeight="1">
      <c r="A152" s="19">
        <v>601</v>
      </c>
      <c r="B152" s="9" t="s">
        <v>94</v>
      </c>
      <c r="C152" s="7" t="s">
        <v>39</v>
      </c>
      <c r="D152" s="7" t="s">
        <v>38</v>
      </c>
      <c r="E152" s="7" t="s">
        <v>92</v>
      </c>
      <c r="F152" s="7"/>
      <c r="G152" s="47">
        <f>G153</f>
        <v>763.22289</v>
      </c>
      <c r="H152" s="47">
        <f>H153</f>
        <v>0</v>
      </c>
      <c r="I152" s="5"/>
    </row>
    <row r="153" spans="1:9" s="13" customFormat="1" ht="83.25" customHeight="1">
      <c r="A153" s="19">
        <v>601</v>
      </c>
      <c r="B153" s="9" t="s">
        <v>158</v>
      </c>
      <c r="C153" s="7" t="s">
        <v>39</v>
      </c>
      <c r="D153" s="7" t="s">
        <v>38</v>
      </c>
      <c r="E153" s="7" t="s">
        <v>188</v>
      </c>
      <c r="F153" s="7"/>
      <c r="G153" s="47">
        <f>G154</f>
        <v>763.22289</v>
      </c>
      <c r="H153" s="47">
        <f>H154</f>
        <v>0</v>
      </c>
      <c r="I153" s="5">
        <v>241</v>
      </c>
    </row>
    <row r="154" spans="1:9" s="13" customFormat="1" ht="21.75" customHeight="1">
      <c r="A154" s="19">
        <v>601</v>
      </c>
      <c r="B154" s="9" t="s">
        <v>86</v>
      </c>
      <c r="C154" s="7" t="s">
        <v>39</v>
      </c>
      <c r="D154" s="7" t="s">
        <v>38</v>
      </c>
      <c r="E154" s="7" t="s">
        <v>188</v>
      </c>
      <c r="F154" s="7" t="s">
        <v>84</v>
      </c>
      <c r="G154" s="47">
        <v>763.22289</v>
      </c>
      <c r="H154" s="47">
        <v>0</v>
      </c>
      <c r="I154" s="5"/>
    </row>
    <row r="155" spans="1:9" s="13" customFormat="1" ht="34.5" customHeight="1">
      <c r="A155" s="19">
        <v>601</v>
      </c>
      <c r="B155" s="20" t="s">
        <v>214</v>
      </c>
      <c r="C155" s="6" t="s">
        <v>40</v>
      </c>
      <c r="D155" s="6" t="s">
        <v>23</v>
      </c>
      <c r="E155" s="7"/>
      <c r="F155" s="7"/>
      <c r="G155" s="47">
        <f aca="true" t="shared" si="5" ref="G155:H157">G156</f>
        <v>270</v>
      </c>
      <c r="H155" s="47">
        <f t="shared" si="5"/>
        <v>0</v>
      </c>
      <c r="I155" s="5"/>
    </row>
    <row r="156" spans="1:9" s="13" customFormat="1" ht="99" customHeight="1">
      <c r="A156" s="19">
        <v>601</v>
      </c>
      <c r="B156" s="9" t="s">
        <v>198</v>
      </c>
      <c r="C156" s="7" t="s">
        <v>40</v>
      </c>
      <c r="D156" s="7" t="s">
        <v>23</v>
      </c>
      <c r="E156" s="7" t="s">
        <v>129</v>
      </c>
      <c r="F156" s="7"/>
      <c r="G156" s="47">
        <f t="shared" si="5"/>
        <v>270</v>
      </c>
      <c r="H156" s="47">
        <f t="shared" si="5"/>
        <v>0</v>
      </c>
      <c r="I156" s="5"/>
    </row>
    <row r="157" spans="1:9" s="13" customFormat="1" ht="82.5" customHeight="1">
      <c r="A157" s="19">
        <v>601</v>
      </c>
      <c r="B157" s="9" t="s">
        <v>158</v>
      </c>
      <c r="C157" s="7" t="s">
        <v>40</v>
      </c>
      <c r="D157" s="7" t="s">
        <v>23</v>
      </c>
      <c r="E157" s="7" t="s">
        <v>130</v>
      </c>
      <c r="F157" s="7"/>
      <c r="G157" s="47">
        <f t="shared" si="5"/>
        <v>270</v>
      </c>
      <c r="H157" s="47">
        <f t="shared" si="5"/>
        <v>0</v>
      </c>
      <c r="I157" s="5"/>
    </row>
    <row r="158" spans="1:9" s="13" customFormat="1" ht="23.25" customHeight="1">
      <c r="A158" s="19">
        <v>601</v>
      </c>
      <c r="B158" s="9" t="s">
        <v>85</v>
      </c>
      <c r="C158" s="7" t="s">
        <v>40</v>
      </c>
      <c r="D158" s="7" t="s">
        <v>23</v>
      </c>
      <c r="E158" s="7" t="s">
        <v>130</v>
      </c>
      <c r="F158" s="7" t="s">
        <v>83</v>
      </c>
      <c r="G158" s="47">
        <v>270</v>
      </c>
      <c r="H158" s="47">
        <v>0</v>
      </c>
      <c r="I158" s="5"/>
    </row>
    <row r="159" spans="1:9" s="13" customFormat="1" ht="21" customHeight="1">
      <c r="A159" s="19">
        <v>601</v>
      </c>
      <c r="B159" s="20" t="s">
        <v>10</v>
      </c>
      <c r="C159" s="6">
        <v>10</v>
      </c>
      <c r="D159" s="6" t="s">
        <v>25</v>
      </c>
      <c r="E159" s="7"/>
      <c r="F159" s="7"/>
      <c r="G159" s="8">
        <f>G160+G165+G170+G181</f>
        <v>55252.833269999996</v>
      </c>
      <c r="H159" s="8">
        <f>H160+H165+H170+H181</f>
        <v>53278.141090000005</v>
      </c>
      <c r="I159" s="5"/>
    </row>
    <row r="160" spans="1:9" s="13" customFormat="1" ht="62.25" customHeight="1">
      <c r="A160" s="19">
        <v>601</v>
      </c>
      <c r="B160" s="20" t="s">
        <v>141</v>
      </c>
      <c r="C160" s="7" t="s">
        <v>24</v>
      </c>
      <c r="D160" s="7" t="s">
        <v>25</v>
      </c>
      <c r="E160" s="7" t="s">
        <v>140</v>
      </c>
      <c r="F160" s="7"/>
      <c r="G160" s="47">
        <f>G161+G163</f>
        <v>11785.913</v>
      </c>
      <c r="H160" s="47">
        <f>H161+H163</f>
        <v>11608.314</v>
      </c>
      <c r="I160" s="5"/>
    </row>
    <row r="161" spans="1:9" s="13" customFormat="1" ht="20.25" customHeight="1">
      <c r="A161" s="19">
        <v>601</v>
      </c>
      <c r="B161" s="9" t="s">
        <v>320</v>
      </c>
      <c r="C161" s="7" t="s">
        <v>24</v>
      </c>
      <c r="D161" s="7" t="s">
        <v>25</v>
      </c>
      <c r="E161" s="7" t="s">
        <v>321</v>
      </c>
      <c r="F161" s="7"/>
      <c r="G161" s="47">
        <f>G162</f>
        <v>8125.821</v>
      </c>
      <c r="H161" s="47">
        <f>H162</f>
        <v>8125.821</v>
      </c>
      <c r="I161" s="5"/>
    </row>
    <row r="162" spans="1:9" s="13" customFormat="1" ht="33" customHeight="1">
      <c r="A162" s="19">
        <v>601</v>
      </c>
      <c r="B162" s="9" t="s">
        <v>139</v>
      </c>
      <c r="C162" s="7" t="s">
        <v>24</v>
      </c>
      <c r="D162" s="7" t="s">
        <v>25</v>
      </c>
      <c r="E162" s="7" t="s">
        <v>321</v>
      </c>
      <c r="F162" s="7" t="s">
        <v>138</v>
      </c>
      <c r="G162" s="47">
        <v>8125.821</v>
      </c>
      <c r="H162" s="47">
        <v>8125.821</v>
      </c>
      <c r="I162" s="5"/>
    </row>
    <row r="163" spans="1:9" s="13" customFormat="1" ht="33" customHeight="1">
      <c r="A163" s="46">
        <v>601</v>
      </c>
      <c r="B163" s="9" t="s">
        <v>322</v>
      </c>
      <c r="C163" s="7" t="s">
        <v>24</v>
      </c>
      <c r="D163" s="7" t="s">
        <v>25</v>
      </c>
      <c r="E163" s="7" t="s">
        <v>323</v>
      </c>
      <c r="F163" s="7"/>
      <c r="G163" s="47">
        <f>G164</f>
        <v>3660.092</v>
      </c>
      <c r="H163" s="47">
        <f>H164</f>
        <v>3482.493</v>
      </c>
      <c r="I163" s="5"/>
    </row>
    <row r="164" spans="1:9" s="13" customFormat="1" ht="33" customHeight="1">
      <c r="A164" s="46">
        <v>601</v>
      </c>
      <c r="B164" s="9" t="s">
        <v>139</v>
      </c>
      <c r="C164" s="7" t="s">
        <v>24</v>
      </c>
      <c r="D164" s="7" t="s">
        <v>25</v>
      </c>
      <c r="E164" s="7" t="s">
        <v>323</v>
      </c>
      <c r="F164" s="7" t="s">
        <v>138</v>
      </c>
      <c r="G164" s="47">
        <v>3660.092</v>
      </c>
      <c r="H164" s="47">
        <v>3482.493</v>
      </c>
      <c r="I164" s="5"/>
    </row>
    <row r="165" spans="1:9" s="13" customFormat="1" ht="45">
      <c r="A165" s="19">
        <v>601</v>
      </c>
      <c r="B165" s="20" t="s">
        <v>199</v>
      </c>
      <c r="C165" s="7">
        <v>10</v>
      </c>
      <c r="D165" s="7" t="s">
        <v>25</v>
      </c>
      <c r="E165" s="7" t="s">
        <v>137</v>
      </c>
      <c r="F165" s="7"/>
      <c r="G165" s="47">
        <f>G166</f>
        <v>7418.8737</v>
      </c>
      <c r="H165" s="47">
        <f>H166</f>
        <v>6197.72709</v>
      </c>
      <c r="I165" s="5"/>
    </row>
    <row r="166" spans="1:9" s="13" customFormat="1" ht="30">
      <c r="A166" s="19">
        <v>601</v>
      </c>
      <c r="B166" s="9" t="s">
        <v>334</v>
      </c>
      <c r="C166" s="7">
        <v>10</v>
      </c>
      <c r="D166" s="7" t="s">
        <v>25</v>
      </c>
      <c r="E166" s="7" t="s">
        <v>335</v>
      </c>
      <c r="F166" s="7"/>
      <c r="G166" s="47">
        <f>G167+G169</f>
        <v>7418.8737</v>
      </c>
      <c r="H166" s="47">
        <f>H167+H169</f>
        <v>6197.72709</v>
      </c>
      <c r="I166" s="10" t="s">
        <v>49</v>
      </c>
    </row>
    <row r="167" spans="1:9" s="13" customFormat="1" ht="30">
      <c r="A167" s="19">
        <v>601</v>
      </c>
      <c r="B167" s="9" t="s">
        <v>139</v>
      </c>
      <c r="C167" s="7">
        <v>10</v>
      </c>
      <c r="D167" s="7" t="s">
        <v>25</v>
      </c>
      <c r="E167" s="7" t="s">
        <v>335</v>
      </c>
      <c r="F167" s="7" t="s">
        <v>138</v>
      </c>
      <c r="G167" s="47">
        <v>1889.58713</v>
      </c>
      <c r="H167" s="47">
        <v>1889.58713</v>
      </c>
      <c r="I167" s="10"/>
    </row>
    <row r="168" spans="1:9" s="13" customFormat="1" ht="30">
      <c r="A168" s="52">
        <v>601</v>
      </c>
      <c r="B168" s="9" t="s">
        <v>334</v>
      </c>
      <c r="C168" s="7">
        <v>10</v>
      </c>
      <c r="D168" s="7" t="s">
        <v>25</v>
      </c>
      <c r="E168" s="7" t="s">
        <v>336</v>
      </c>
      <c r="F168" s="7"/>
      <c r="G168" s="47">
        <f>G169</f>
        <v>5529.28657</v>
      </c>
      <c r="H168" s="47">
        <f>H169</f>
        <v>4308.13996</v>
      </c>
      <c r="I168" s="10"/>
    </row>
    <row r="169" spans="1:9" s="13" customFormat="1" ht="30">
      <c r="A169" s="52">
        <v>601</v>
      </c>
      <c r="B169" s="9" t="s">
        <v>139</v>
      </c>
      <c r="C169" s="7" t="s">
        <v>24</v>
      </c>
      <c r="D169" s="7" t="s">
        <v>25</v>
      </c>
      <c r="E169" s="7" t="s">
        <v>336</v>
      </c>
      <c r="F169" s="7" t="s">
        <v>138</v>
      </c>
      <c r="G169" s="47">
        <v>5529.28657</v>
      </c>
      <c r="H169" s="49">
        <v>4308.13996</v>
      </c>
      <c r="I169" s="10"/>
    </row>
    <row r="170" spans="1:9" s="13" customFormat="1" ht="75">
      <c r="A170" s="19">
        <v>601</v>
      </c>
      <c r="B170" s="9" t="s">
        <v>172</v>
      </c>
      <c r="C170" s="7" t="s">
        <v>24</v>
      </c>
      <c r="D170" s="7" t="s">
        <v>25</v>
      </c>
      <c r="E170" s="7" t="s">
        <v>65</v>
      </c>
      <c r="F170" s="7"/>
      <c r="G170" s="47">
        <f>G171+G175+G177+G179+G173</f>
        <v>35501.7</v>
      </c>
      <c r="H170" s="47">
        <f>H171+H175+H177+H179+H173</f>
        <v>35472.100000000006</v>
      </c>
      <c r="I170" s="10"/>
    </row>
    <row r="171" spans="1:9" s="13" customFormat="1" ht="60">
      <c r="A171" s="19">
        <v>601</v>
      </c>
      <c r="B171" s="9" t="s">
        <v>255</v>
      </c>
      <c r="C171" s="7" t="s">
        <v>24</v>
      </c>
      <c r="D171" s="7" t="s">
        <v>25</v>
      </c>
      <c r="E171" s="7" t="s">
        <v>256</v>
      </c>
      <c r="F171" s="7"/>
      <c r="G171" s="47">
        <f>G172</f>
        <v>30007.8</v>
      </c>
      <c r="H171" s="47">
        <f>H172</f>
        <v>30007.8</v>
      </c>
      <c r="I171" s="10"/>
    </row>
    <row r="172" spans="1:9" s="13" customFormat="1" ht="30">
      <c r="A172" s="19">
        <v>601</v>
      </c>
      <c r="B172" s="9" t="s">
        <v>136</v>
      </c>
      <c r="C172" s="7" t="s">
        <v>24</v>
      </c>
      <c r="D172" s="7" t="s">
        <v>25</v>
      </c>
      <c r="E172" s="7" t="s">
        <v>256</v>
      </c>
      <c r="F172" s="7" t="s">
        <v>135</v>
      </c>
      <c r="G172" s="47">
        <v>30007.8</v>
      </c>
      <c r="H172" s="49">
        <v>30007.8</v>
      </c>
      <c r="I172" s="10"/>
    </row>
    <row r="173" spans="1:9" s="13" customFormat="1" ht="90">
      <c r="A173" s="46">
        <v>601</v>
      </c>
      <c r="B173" s="9" t="s">
        <v>324</v>
      </c>
      <c r="C173" s="7" t="s">
        <v>24</v>
      </c>
      <c r="D173" s="7" t="s">
        <v>25</v>
      </c>
      <c r="E173" s="7" t="s">
        <v>325</v>
      </c>
      <c r="F173" s="7"/>
      <c r="G173" s="47">
        <f>G174</f>
        <v>600.156</v>
      </c>
      <c r="H173" s="47">
        <f>H174</f>
        <v>600.156</v>
      </c>
      <c r="I173" s="10"/>
    </row>
    <row r="174" spans="1:9" s="13" customFormat="1" ht="30">
      <c r="A174" s="46">
        <v>601</v>
      </c>
      <c r="B174" s="9" t="s">
        <v>136</v>
      </c>
      <c r="C174" s="7" t="s">
        <v>24</v>
      </c>
      <c r="D174" s="7" t="s">
        <v>25</v>
      </c>
      <c r="E174" s="7" t="s">
        <v>325</v>
      </c>
      <c r="F174" s="7" t="s">
        <v>135</v>
      </c>
      <c r="G174" s="47">
        <v>600.156</v>
      </c>
      <c r="H174" s="49">
        <v>600.156</v>
      </c>
      <c r="I174" s="10"/>
    </row>
    <row r="175" spans="1:9" s="13" customFormat="1" ht="75">
      <c r="A175" s="19">
        <v>601</v>
      </c>
      <c r="B175" s="9" t="s">
        <v>257</v>
      </c>
      <c r="C175" s="7" t="s">
        <v>24</v>
      </c>
      <c r="D175" s="7" t="s">
        <v>25</v>
      </c>
      <c r="E175" s="7" t="s">
        <v>258</v>
      </c>
      <c r="F175" s="7"/>
      <c r="G175" s="47">
        <f>G176</f>
        <v>492.6</v>
      </c>
      <c r="H175" s="47">
        <f>H176</f>
        <v>463</v>
      </c>
      <c r="I175" s="10"/>
    </row>
    <row r="176" spans="1:9" s="13" customFormat="1" ht="30">
      <c r="A176" s="19">
        <v>601</v>
      </c>
      <c r="B176" s="9" t="s">
        <v>136</v>
      </c>
      <c r="C176" s="7" t="s">
        <v>24</v>
      </c>
      <c r="D176" s="7" t="s">
        <v>25</v>
      </c>
      <c r="E176" s="7" t="s">
        <v>258</v>
      </c>
      <c r="F176" s="7" t="s">
        <v>135</v>
      </c>
      <c r="G176" s="47">
        <v>492.6</v>
      </c>
      <c r="H176" s="49">
        <v>463</v>
      </c>
      <c r="I176" s="10"/>
    </row>
    <row r="177" spans="1:9" s="13" customFormat="1" ht="60">
      <c r="A177" s="19">
        <v>601</v>
      </c>
      <c r="B177" s="9" t="s">
        <v>259</v>
      </c>
      <c r="C177" s="7" t="s">
        <v>24</v>
      </c>
      <c r="D177" s="7" t="s">
        <v>25</v>
      </c>
      <c r="E177" s="7" t="s">
        <v>260</v>
      </c>
      <c r="F177" s="7"/>
      <c r="G177" s="47">
        <f>G178</f>
        <v>1100.286</v>
      </c>
      <c r="H177" s="47">
        <f>H178</f>
        <v>1100.286</v>
      </c>
      <c r="I177" s="10"/>
    </row>
    <row r="178" spans="1:9" s="13" customFormat="1" ht="30">
      <c r="A178" s="19">
        <v>601</v>
      </c>
      <c r="B178" s="9" t="s">
        <v>136</v>
      </c>
      <c r="C178" s="7" t="s">
        <v>24</v>
      </c>
      <c r="D178" s="7" t="s">
        <v>25</v>
      </c>
      <c r="E178" s="7" t="s">
        <v>260</v>
      </c>
      <c r="F178" s="7" t="s">
        <v>135</v>
      </c>
      <c r="G178" s="47">
        <v>1100.286</v>
      </c>
      <c r="H178" s="49">
        <v>1100.286</v>
      </c>
      <c r="I178" s="10"/>
    </row>
    <row r="179" spans="1:9" s="13" customFormat="1" ht="45">
      <c r="A179" s="19">
        <v>601</v>
      </c>
      <c r="B179" s="9" t="s">
        <v>250</v>
      </c>
      <c r="C179" s="7" t="s">
        <v>24</v>
      </c>
      <c r="D179" s="7" t="s">
        <v>25</v>
      </c>
      <c r="E179" s="7" t="s">
        <v>261</v>
      </c>
      <c r="F179" s="7"/>
      <c r="G179" s="47">
        <f>G180</f>
        <v>3300.858</v>
      </c>
      <c r="H179" s="47">
        <f>H180</f>
        <v>3300.858</v>
      </c>
      <c r="I179" s="10"/>
    </row>
    <row r="180" spans="1:9" s="13" customFormat="1" ht="30">
      <c r="A180" s="19">
        <v>601</v>
      </c>
      <c r="B180" s="9" t="s">
        <v>136</v>
      </c>
      <c r="C180" s="7" t="s">
        <v>24</v>
      </c>
      <c r="D180" s="7" t="s">
        <v>25</v>
      </c>
      <c r="E180" s="7" t="s">
        <v>261</v>
      </c>
      <c r="F180" s="7" t="s">
        <v>135</v>
      </c>
      <c r="G180" s="47">
        <v>3300.858</v>
      </c>
      <c r="H180" s="49">
        <v>3300.858</v>
      </c>
      <c r="I180" s="10"/>
    </row>
    <row r="181" spans="1:9" s="13" customFormat="1" ht="30">
      <c r="A181" s="19">
        <v>601</v>
      </c>
      <c r="B181" s="9" t="s">
        <v>173</v>
      </c>
      <c r="C181" s="7" t="s">
        <v>24</v>
      </c>
      <c r="D181" s="7" t="s">
        <v>25</v>
      </c>
      <c r="E181" s="7" t="s">
        <v>62</v>
      </c>
      <c r="F181" s="7"/>
      <c r="G181" s="47">
        <f>G182</f>
        <v>546.34657</v>
      </c>
      <c r="H181" s="47">
        <f>H182</f>
        <v>0</v>
      </c>
      <c r="I181" s="10"/>
    </row>
    <row r="182" spans="1:9" s="13" customFormat="1" ht="30">
      <c r="A182" s="19">
        <v>601</v>
      </c>
      <c r="B182" s="9" t="s">
        <v>239</v>
      </c>
      <c r="C182" s="7" t="s">
        <v>24</v>
      </c>
      <c r="D182" s="7" t="s">
        <v>25</v>
      </c>
      <c r="E182" s="7" t="s">
        <v>240</v>
      </c>
      <c r="F182" s="7"/>
      <c r="G182" s="47">
        <f>G183</f>
        <v>546.34657</v>
      </c>
      <c r="H182" s="47">
        <f>H183</f>
        <v>0</v>
      </c>
      <c r="I182" s="10"/>
    </row>
    <row r="183" spans="1:9" s="13" customFormat="1" ht="19.5" customHeight="1">
      <c r="A183" s="19">
        <v>601</v>
      </c>
      <c r="B183" s="9" t="s">
        <v>53</v>
      </c>
      <c r="C183" s="7" t="s">
        <v>24</v>
      </c>
      <c r="D183" s="7" t="s">
        <v>25</v>
      </c>
      <c r="E183" s="7" t="s">
        <v>240</v>
      </c>
      <c r="F183" s="7" t="s">
        <v>52</v>
      </c>
      <c r="G183" s="47">
        <v>546.34657</v>
      </c>
      <c r="H183" s="49">
        <v>0</v>
      </c>
      <c r="I183" s="10"/>
    </row>
    <row r="184" spans="1:9" s="13" customFormat="1" ht="27.75" customHeight="1">
      <c r="A184" s="19">
        <v>601</v>
      </c>
      <c r="B184" s="30" t="s">
        <v>189</v>
      </c>
      <c r="C184" s="6" t="s">
        <v>24</v>
      </c>
      <c r="D184" s="6" t="s">
        <v>23</v>
      </c>
      <c r="E184" s="6"/>
      <c r="F184" s="6"/>
      <c r="G184" s="8">
        <f>G185</f>
        <v>5739.469160000001</v>
      </c>
      <c r="H184" s="8">
        <f>H185</f>
        <v>5739.469160000001</v>
      </c>
      <c r="I184" s="10"/>
    </row>
    <row r="185" spans="1:9" s="13" customFormat="1" ht="75">
      <c r="A185" s="19">
        <v>601</v>
      </c>
      <c r="B185" s="9" t="s">
        <v>172</v>
      </c>
      <c r="C185" s="7" t="s">
        <v>24</v>
      </c>
      <c r="D185" s="7" t="s">
        <v>23</v>
      </c>
      <c r="E185" s="7" t="s">
        <v>65</v>
      </c>
      <c r="F185" s="7"/>
      <c r="G185" s="47">
        <f>G186+G188+G190</f>
        <v>5739.469160000001</v>
      </c>
      <c r="H185" s="47">
        <f>H186+H188+H190</f>
        <v>5739.469160000001</v>
      </c>
      <c r="I185" s="10"/>
    </row>
    <row r="186" spans="1:9" s="13" customFormat="1" ht="75">
      <c r="A186" s="19">
        <v>601</v>
      </c>
      <c r="B186" s="9" t="s">
        <v>262</v>
      </c>
      <c r="C186" s="7" t="s">
        <v>24</v>
      </c>
      <c r="D186" s="7" t="s">
        <v>23</v>
      </c>
      <c r="E186" s="7" t="s">
        <v>263</v>
      </c>
      <c r="F186" s="7"/>
      <c r="G186" s="47">
        <f>G187</f>
        <v>1100.286</v>
      </c>
      <c r="H186" s="47">
        <f>H187</f>
        <v>1100.286</v>
      </c>
      <c r="I186" s="10"/>
    </row>
    <row r="187" spans="1:9" s="13" customFormat="1" ht="21.75" customHeight="1">
      <c r="A187" s="19">
        <v>601</v>
      </c>
      <c r="B187" s="9" t="s">
        <v>110</v>
      </c>
      <c r="C187" s="7" t="s">
        <v>24</v>
      </c>
      <c r="D187" s="7" t="s">
        <v>23</v>
      </c>
      <c r="E187" s="7" t="s">
        <v>263</v>
      </c>
      <c r="F187" s="7" t="s">
        <v>109</v>
      </c>
      <c r="G187" s="47">
        <v>1100.286</v>
      </c>
      <c r="H187" s="47">
        <v>1100.286</v>
      </c>
      <c r="I187" s="10"/>
    </row>
    <row r="188" spans="1:9" s="13" customFormat="1" ht="75">
      <c r="A188" s="19">
        <v>601</v>
      </c>
      <c r="B188" s="9" t="s">
        <v>264</v>
      </c>
      <c r="C188" s="7" t="s">
        <v>24</v>
      </c>
      <c r="D188" s="7" t="s">
        <v>23</v>
      </c>
      <c r="E188" s="7" t="s">
        <v>265</v>
      </c>
      <c r="F188" s="7"/>
      <c r="G188" s="47">
        <f>G189</f>
        <v>4401.144</v>
      </c>
      <c r="H188" s="47">
        <f>H189</f>
        <v>4401.144</v>
      </c>
      <c r="I188" s="10"/>
    </row>
    <row r="189" spans="1:9" s="13" customFormat="1" ht="18" customHeight="1">
      <c r="A189" s="19">
        <v>601</v>
      </c>
      <c r="B189" s="9" t="s">
        <v>110</v>
      </c>
      <c r="C189" s="7" t="s">
        <v>24</v>
      </c>
      <c r="D189" s="7" t="s">
        <v>23</v>
      </c>
      <c r="E189" s="7" t="s">
        <v>265</v>
      </c>
      <c r="F189" s="7" t="s">
        <v>109</v>
      </c>
      <c r="G189" s="47">
        <v>4401.144</v>
      </c>
      <c r="H189" s="47">
        <v>4401.144</v>
      </c>
      <c r="I189" s="10"/>
    </row>
    <row r="190" spans="1:9" s="13" customFormat="1" ht="135">
      <c r="A190" s="46">
        <v>601</v>
      </c>
      <c r="B190" s="9" t="s">
        <v>326</v>
      </c>
      <c r="C190" s="7" t="s">
        <v>24</v>
      </c>
      <c r="D190" s="7" t="s">
        <v>23</v>
      </c>
      <c r="E190" s="7" t="s">
        <v>327</v>
      </c>
      <c r="F190" s="7"/>
      <c r="G190" s="47">
        <f>G191</f>
        <v>238.03916</v>
      </c>
      <c r="H190" s="47">
        <f>H191</f>
        <v>238.03916</v>
      </c>
      <c r="I190" s="10"/>
    </row>
    <row r="191" spans="1:9" s="13" customFormat="1" ht="30">
      <c r="A191" s="46">
        <v>601</v>
      </c>
      <c r="B191" s="9" t="s">
        <v>136</v>
      </c>
      <c r="C191" s="7" t="s">
        <v>24</v>
      </c>
      <c r="D191" s="7" t="s">
        <v>23</v>
      </c>
      <c r="E191" s="7" t="s">
        <v>327</v>
      </c>
      <c r="F191" s="7" t="s">
        <v>135</v>
      </c>
      <c r="G191" s="47">
        <v>238.03916</v>
      </c>
      <c r="H191" s="47">
        <v>238.03916</v>
      </c>
      <c r="I191" s="10"/>
    </row>
    <row r="192" spans="1:9" s="13" customFormat="1" ht="28.5" customHeight="1">
      <c r="A192" s="19">
        <v>601</v>
      </c>
      <c r="B192" s="20" t="s">
        <v>11</v>
      </c>
      <c r="C192" s="6">
        <v>10</v>
      </c>
      <c r="D192" s="6" t="s">
        <v>35</v>
      </c>
      <c r="E192" s="7"/>
      <c r="F192" s="7"/>
      <c r="G192" s="8">
        <f>G193+G197+G204</f>
        <v>2326.18359</v>
      </c>
      <c r="H192" s="8">
        <f>H193+H197+H204</f>
        <v>532.3442</v>
      </c>
      <c r="I192" s="5"/>
    </row>
    <row r="193" spans="1:9" s="13" customFormat="1" ht="50.25" customHeight="1">
      <c r="A193" s="19">
        <v>601</v>
      </c>
      <c r="B193" s="20" t="s">
        <v>208</v>
      </c>
      <c r="C193" s="7" t="s">
        <v>24</v>
      </c>
      <c r="D193" s="7" t="s">
        <v>35</v>
      </c>
      <c r="E193" s="7" t="s">
        <v>142</v>
      </c>
      <c r="F193" s="7"/>
      <c r="G193" s="8">
        <f>G194</f>
        <v>855</v>
      </c>
      <c r="H193" s="47">
        <f>H194</f>
        <v>0</v>
      </c>
      <c r="I193" s="5"/>
    </row>
    <row r="194" spans="1:9" s="13" customFormat="1" ht="76.5" customHeight="1">
      <c r="A194" s="19">
        <v>601</v>
      </c>
      <c r="B194" s="20" t="s">
        <v>216</v>
      </c>
      <c r="C194" s="7" t="s">
        <v>24</v>
      </c>
      <c r="D194" s="7" t="s">
        <v>35</v>
      </c>
      <c r="E194" s="7" t="s">
        <v>215</v>
      </c>
      <c r="F194" s="7"/>
      <c r="G194" s="47">
        <f>G195+G196</f>
        <v>855</v>
      </c>
      <c r="H194" s="47">
        <f>H195+H196</f>
        <v>0</v>
      </c>
      <c r="I194" s="5"/>
    </row>
    <row r="195" spans="1:9" s="13" customFormat="1" ht="27" customHeight="1" hidden="1">
      <c r="A195" s="19">
        <v>601</v>
      </c>
      <c r="B195" s="9" t="s">
        <v>85</v>
      </c>
      <c r="C195" s="7" t="s">
        <v>24</v>
      </c>
      <c r="D195" s="7" t="s">
        <v>35</v>
      </c>
      <c r="E195" s="7" t="s">
        <v>215</v>
      </c>
      <c r="F195" s="7" t="s">
        <v>83</v>
      </c>
      <c r="G195" s="47">
        <v>0</v>
      </c>
      <c r="H195" s="47">
        <v>0</v>
      </c>
      <c r="I195" s="5"/>
    </row>
    <row r="196" spans="1:9" s="13" customFormat="1" ht="18" customHeight="1">
      <c r="A196" s="19">
        <v>601</v>
      </c>
      <c r="B196" s="9" t="s">
        <v>86</v>
      </c>
      <c r="C196" s="7" t="s">
        <v>24</v>
      </c>
      <c r="D196" s="7" t="s">
        <v>35</v>
      </c>
      <c r="E196" s="7" t="s">
        <v>215</v>
      </c>
      <c r="F196" s="7" t="s">
        <v>84</v>
      </c>
      <c r="G196" s="47">
        <v>855</v>
      </c>
      <c r="H196" s="47">
        <v>0</v>
      </c>
      <c r="I196" s="5"/>
    </row>
    <row r="197" spans="1:9" s="13" customFormat="1" ht="75">
      <c r="A197" s="19">
        <v>601</v>
      </c>
      <c r="B197" s="9" t="s">
        <v>172</v>
      </c>
      <c r="C197" s="7" t="s">
        <v>24</v>
      </c>
      <c r="D197" s="7" t="s">
        <v>35</v>
      </c>
      <c r="E197" s="7" t="s">
        <v>65</v>
      </c>
      <c r="F197" s="7"/>
      <c r="G197" s="47">
        <f>G198+G201</f>
        <v>532.3442</v>
      </c>
      <c r="H197" s="47">
        <f>H198+H201</f>
        <v>532.3442</v>
      </c>
      <c r="I197" s="5"/>
    </row>
    <row r="198" spans="1:9" s="13" customFormat="1" ht="60">
      <c r="A198" s="19">
        <v>601</v>
      </c>
      <c r="B198" s="9" t="s">
        <v>267</v>
      </c>
      <c r="C198" s="7" t="s">
        <v>24</v>
      </c>
      <c r="D198" s="7" t="s">
        <v>35</v>
      </c>
      <c r="E198" s="7" t="s">
        <v>268</v>
      </c>
      <c r="F198" s="7"/>
      <c r="G198" s="47">
        <f>G199+G200</f>
        <v>60.8652</v>
      </c>
      <c r="H198" s="47">
        <f>H199+H200</f>
        <v>60.8652</v>
      </c>
      <c r="I198" s="5"/>
    </row>
    <row r="199" spans="1:9" s="13" customFormat="1" ht="45">
      <c r="A199" s="39">
        <v>601</v>
      </c>
      <c r="B199" s="20" t="s">
        <v>179</v>
      </c>
      <c r="C199" s="7" t="s">
        <v>24</v>
      </c>
      <c r="D199" s="7" t="s">
        <v>35</v>
      </c>
      <c r="E199" s="7" t="s">
        <v>268</v>
      </c>
      <c r="F199" s="7" t="s">
        <v>72</v>
      </c>
      <c r="G199" s="47">
        <v>49.3367</v>
      </c>
      <c r="H199" s="47">
        <v>49.3367</v>
      </c>
      <c r="I199" s="5"/>
    </row>
    <row r="200" spans="1:9" s="13" customFormat="1" ht="45">
      <c r="A200" s="19">
        <v>601</v>
      </c>
      <c r="B200" s="9" t="s">
        <v>75</v>
      </c>
      <c r="C200" s="7" t="s">
        <v>24</v>
      </c>
      <c r="D200" s="7" t="s">
        <v>35</v>
      </c>
      <c r="E200" s="7" t="s">
        <v>268</v>
      </c>
      <c r="F200" s="7" t="s">
        <v>74</v>
      </c>
      <c r="G200" s="47">
        <v>11.5285</v>
      </c>
      <c r="H200" s="47">
        <v>11.5285</v>
      </c>
      <c r="I200" s="5"/>
    </row>
    <row r="201" spans="1:9" s="13" customFormat="1" ht="30">
      <c r="A201" s="19">
        <v>601</v>
      </c>
      <c r="B201" s="9" t="s">
        <v>269</v>
      </c>
      <c r="C201" s="7" t="s">
        <v>24</v>
      </c>
      <c r="D201" s="7" t="s">
        <v>35</v>
      </c>
      <c r="E201" s="7" t="s">
        <v>270</v>
      </c>
      <c r="F201" s="7"/>
      <c r="G201" s="47">
        <f>G202+G203</f>
        <v>471.479</v>
      </c>
      <c r="H201" s="47">
        <f>H202+H203</f>
        <v>471.479</v>
      </c>
      <c r="I201" s="5"/>
    </row>
    <row r="202" spans="1:9" s="13" customFormat="1" ht="45">
      <c r="A202" s="19">
        <v>601</v>
      </c>
      <c r="B202" s="9" t="s">
        <v>179</v>
      </c>
      <c r="C202" s="7" t="s">
        <v>24</v>
      </c>
      <c r="D202" s="7" t="s">
        <v>35</v>
      </c>
      <c r="E202" s="7" t="s">
        <v>270</v>
      </c>
      <c r="F202" s="7" t="s">
        <v>72</v>
      </c>
      <c r="G202" s="47">
        <v>441.779</v>
      </c>
      <c r="H202" s="47">
        <v>441.779</v>
      </c>
      <c r="I202" s="5"/>
    </row>
    <row r="203" spans="1:9" s="13" customFormat="1" ht="45">
      <c r="A203" s="19">
        <v>601</v>
      </c>
      <c r="B203" s="9" t="s">
        <v>75</v>
      </c>
      <c r="C203" s="7" t="s">
        <v>24</v>
      </c>
      <c r="D203" s="7" t="s">
        <v>35</v>
      </c>
      <c r="E203" s="7" t="s">
        <v>270</v>
      </c>
      <c r="F203" s="7" t="s">
        <v>74</v>
      </c>
      <c r="G203" s="47">
        <v>29.7</v>
      </c>
      <c r="H203" s="47">
        <v>29.7</v>
      </c>
      <c r="I203" s="5"/>
    </row>
    <row r="204" spans="1:9" ht="53.25" customHeight="1">
      <c r="A204" s="19">
        <v>601</v>
      </c>
      <c r="B204" s="20" t="s">
        <v>213</v>
      </c>
      <c r="C204" s="7" t="s">
        <v>24</v>
      </c>
      <c r="D204" s="7" t="s">
        <v>35</v>
      </c>
      <c r="E204" s="7" t="s">
        <v>144</v>
      </c>
      <c r="F204" s="7"/>
      <c r="G204" s="47">
        <f>G205</f>
        <v>938.83939</v>
      </c>
      <c r="H204" s="47">
        <f>H205</f>
        <v>0</v>
      </c>
      <c r="I204" s="5"/>
    </row>
    <row r="205" spans="1:9" ht="37.5" customHeight="1">
      <c r="A205" s="19">
        <v>601</v>
      </c>
      <c r="B205" s="20" t="s">
        <v>64</v>
      </c>
      <c r="C205" s="7" t="s">
        <v>24</v>
      </c>
      <c r="D205" s="7" t="s">
        <v>35</v>
      </c>
      <c r="E205" s="7" t="s">
        <v>145</v>
      </c>
      <c r="F205" s="7"/>
      <c r="G205" s="47">
        <f>G207+G206</f>
        <v>938.83939</v>
      </c>
      <c r="H205" s="47">
        <f>H207+H206</f>
        <v>0</v>
      </c>
      <c r="I205" s="5"/>
    </row>
    <row r="206" spans="1:9" ht="48" customHeight="1">
      <c r="A206" s="19">
        <v>601</v>
      </c>
      <c r="B206" s="20" t="s">
        <v>179</v>
      </c>
      <c r="C206" s="7" t="s">
        <v>24</v>
      </c>
      <c r="D206" s="7" t="s">
        <v>35</v>
      </c>
      <c r="E206" s="7" t="s">
        <v>145</v>
      </c>
      <c r="F206" s="7" t="s">
        <v>72</v>
      </c>
      <c r="G206" s="47">
        <v>65.168</v>
      </c>
      <c r="H206" s="47">
        <v>0</v>
      </c>
      <c r="I206" s="5"/>
    </row>
    <row r="207" spans="1:9" ht="50.25" customHeight="1">
      <c r="A207" s="19">
        <v>601</v>
      </c>
      <c r="B207" s="20" t="s">
        <v>75</v>
      </c>
      <c r="C207" s="7">
        <v>10</v>
      </c>
      <c r="D207" s="7" t="s">
        <v>35</v>
      </c>
      <c r="E207" s="7" t="s">
        <v>145</v>
      </c>
      <c r="F207" s="7" t="s">
        <v>74</v>
      </c>
      <c r="G207" s="47">
        <v>873.67139</v>
      </c>
      <c r="H207" s="48">
        <v>0</v>
      </c>
      <c r="I207" s="10" t="s">
        <v>44</v>
      </c>
    </row>
    <row r="208" spans="1:9" s="13" customFormat="1" ht="19.5" customHeight="1">
      <c r="A208" s="19">
        <v>601</v>
      </c>
      <c r="B208" s="20" t="s">
        <v>33</v>
      </c>
      <c r="C208" s="6">
        <v>11</v>
      </c>
      <c r="D208" s="6" t="s">
        <v>22</v>
      </c>
      <c r="E208" s="7"/>
      <c r="F208" s="7"/>
      <c r="G208" s="8">
        <f>G209+G212</f>
        <v>31419.96576</v>
      </c>
      <c r="H208" s="8">
        <f>H209+H212</f>
        <v>500</v>
      </c>
      <c r="I208" s="5"/>
    </row>
    <row r="209" spans="1:9" ht="64.5" customHeight="1" hidden="1">
      <c r="A209" s="46">
        <v>601</v>
      </c>
      <c r="B209" s="20" t="s">
        <v>200</v>
      </c>
      <c r="C209" s="7">
        <v>11</v>
      </c>
      <c r="D209" s="7" t="s">
        <v>22</v>
      </c>
      <c r="E209" s="7" t="s">
        <v>36</v>
      </c>
      <c r="F209" s="7"/>
      <c r="G209" s="47">
        <f>G210</f>
        <v>0</v>
      </c>
      <c r="H209" s="47">
        <f>H210</f>
        <v>0</v>
      </c>
      <c r="I209" s="5"/>
    </row>
    <row r="210" spans="1:9" ht="36.75" customHeight="1" hidden="1">
      <c r="A210" s="46">
        <v>601</v>
      </c>
      <c r="B210" s="20" t="s">
        <v>64</v>
      </c>
      <c r="C210" s="7">
        <v>11</v>
      </c>
      <c r="D210" s="7" t="s">
        <v>22</v>
      </c>
      <c r="E210" s="7" t="s">
        <v>146</v>
      </c>
      <c r="F210" s="7"/>
      <c r="G210" s="47">
        <f>G211</f>
        <v>0</v>
      </c>
      <c r="H210" s="47">
        <f>H211</f>
        <v>0</v>
      </c>
      <c r="I210" s="11">
        <v>241</v>
      </c>
    </row>
    <row r="211" spans="1:9" s="13" customFormat="1" ht="30.75" customHeight="1" hidden="1">
      <c r="A211" s="46">
        <v>601</v>
      </c>
      <c r="B211" s="9" t="s">
        <v>86</v>
      </c>
      <c r="C211" s="7">
        <v>11</v>
      </c>
      <c r="D211" s="7" t="s">
        <v>22</v>
      </c>
      <c r="E211" s="7" t="s">
        <v>146</v>
      </c>
      <c r="F211" s="7" t="s">
        <v>84</v>
      </c>
      <c r="G211" s="47">
        <v>0</v>
      </c>
      <c r="H211" s="47">
        <v>0</v>
      </c>
      <c r="I211" s="5"/>
    </row>
    <row r="212" spans="1:9" s="13" customFormat="1" ht="76.5" customHeight="1">
      <c r="A212" s="46">
        <v>601</v>
      </c>
      <c r="B212" s="20" t="s">
        <v>200</v>
      </c>
      <c r="C212" s="7" t="s">
        <v>57</v>
      </c>
      <c r="D212" s="7" t="s">
        <v>22</v>
      </c>
      <c r="E212" s="7" t="s">
        <v>36</v>
      </c>
      <c r="F212" s="7"/>
      <c r="G212" s="47">
        <f>G213+G215</f>
        <v>31419.96576</v>
      </c>
      <c r="H212" s="47">
        <f>H213+H215</f>
        <v>500</v>
      </c>
      <c r="I212" s="5"/>
    </row>
    <row r="213" spans="1:9" s="13" customFormat="1" ht="84" customHeight="1">
      <c r="A213" s="19">
        <v>601</v>
      </c>
      <c r="B213" s="20" t="s">
        <v>158</v>
      </c>
      <c r="C213" s="7" t="s">
        <v>57</v>
      </c>
      <c r="D213" s="7" t="s">
        <v>22</v>
      </c>
      <c r="E213" s="7" t="s">
        <v>147</v>
      </c>
      <c r="F213" s="7"/>
      <c r="G213" s="47">
        <f>G214</f>
        <v>30919.96576</v>
      </c>
      <c r="H213" s="47">
        <f>H214</f>
        <v>0</v>
      </c>
      <c r="I213" s="5"/>
    </row>
    <row r="214" spans="1:9" s="13" customFormat="1" ht="20.25" customHeight="1">
      <c r="A214" s="19">
        <v>601</v>
      </c>
      <c r="B214" s="20" t="s">
        <v>86</v>
      </c>
      <c r="C214" s="7" t="s">
        <v>57</v>
      </c>
      <c r="D214" s="7" t="s">
        <v>22</v>
      </c>
      <c r="E214" s="7" t="s">
        <v>147</v>
      </c>
      <c r="F214" s="7" t="s">
        <v>84</v>
      </c>
      <c r="G214" s="47">
        <f>24319.96576+6600</f>
        <v>30919.96576</v>
      </c>
      <c r="H214" s="47">
        <v>0</v>
      </c>
      <c r="I214" s="5"/>
    </row>
    <row r="215" spans="1:9" s="13" customFormat="1" ht="30">
      <c r="A215" s="46">
        <v>601</v>
      </c>
      <c r="B215" s="9" t="s">
        <v>328</v>
      </c>
      <c r="C215" s="7" t="s">
        <v>57</v>
      </c>
      <c r="D215" s="7" t="s">
        <v>22</v>
      </c>
      <c r="E215" s="7" t="s">
        <v>329</v>
      </c>
      <c r="F215" s="7"/>
      <c r="G215" s="47">
        <f>G216</f>
        <v>500</v>
      </c>
      <c r="H215" s="47">
        <f>H216</f>
        <v>500</v>
      </c>
      <c r="I215" s="5"/>
    </row>
    <row r="216" spans="1:9" s="13" customFormat="1" ht="19.5" customHeight="1">
      <c r="A216" s="46">
        <v>601</v>
      </c>
      <c r="B216" s="9" t="s">
        <v>86</v>
      </c>
      <c r="C216" s="7" t="s">
        <v>57</v>
      </c>
      <c r="D216" s="7" t="s">
        <v>22</v>
      </c>
      <c r="E216" s="7" t="s">
        <v>329</v>
      </c>
      <c r="F216" s="7" t="s">
        <v>84</v>
      </c>
      <c r="G216" s="47">
        <v>500</v>
      </c>
      <c r="H216" s="47">
        <v>500</v>
      </c>
      <c r="I216" s="5"/>
    </row>
    <row r="217" spans="1:9" s="13" customFormat="1" ht="34.5" customHeight="1">
      <c r="A217" s="19">
        <v>601</v>
      </c>
      <c r="B217" s="12" t="s">
        <v>224</v>
      </c>
      <c r="C217" s="6" t="s">
        <v>57</v>
      </c>
      <c r="D217" s="6" t="s">
        <v>20</v>
      </c>
      <c r="E217" s="6"/>
      <c r="F217" s="6"/>
      <c r="G217" s="8">
        <f aca="true" t="shared" si="6" ref="G217:H219">G218</f>
        <v>12.26741</v>
      </c>
      <c r="H217" s="8">
        <f t="shared" si="6"/>
        <v>0</v>
      </c>
      <c r="I217" s="5"/>
    </row>
    <row r="218" spans="1:9" s="13" customFormat="1" ht="65.25" customHeight="1">
      <c r="A218" s="19">
        <v>601</v>
      </c>
      <c r="B218" s="9" t="s">
        <v>200</v>
      </c>
      <c r="C218" s="7" t="s">
        <v>57</v>
      </c>
      <c r="D218" s="7" t="s">
        <v>20</v>
      </c>
      <c r="E218" s="7" t="s">
        <v>36</v>
      </c>
      <c r="F218" s="7"/>
      <c r="G218" s="47">
        <f t="shared" si="6"/>
        <v>12.26741</v>
      </c>
      <c r="H218" s="47">
        <f t="shared" si="6"/>
        <v>0</v>
      </c>
      <c r="I218" s="5"/>
    </row>
    <row r="219" spans="1:9" s="13" customFormat="1" ht="41.25" customHeight="1">
      <c r="A219" s="19">
        <v>601</v>
      </c>
      <c r="B219" s="9" t="s">
        <v>218</v>
      </c>
      <c r="C219" s="7" t="s">
        <v>57</v>
      </c>
      <c r="D219" s="7" t="s">
        <v>20</v>
      </c>
      <c r="E219" s="7" t="s">
        <v>217</v>
      </c>
      <c r="F219" s="7"/>
      <c r="G219" s="47">
        <f t="shared" si="6"/>
        <v>12.26741</v>
      </c>
      <c r="H219" s="47">
        <f t="shared" si="6"/>
        <v>0</v>
      </c>
      <c r="I219" s="5"/>
    </row>
    <row r="220" spans="1:9" s="13" customFormat="1" ht="40.5" customHeight="1">
      <c r="A220" s="19">
        <v>601</v>
      </c>
      <c r="B220" s="9" t="s">
        <v>91</v>
      </c>
      <c r="C220" s="7" t="s">
        <v>57</v>
      </c>
      <c r="D220" s="7" t="s">
        <v>20</v>
      </c>
      <c r="E220" s="7" t="s">
        <v>217</v>
      </c>
      <c r="F220" s="7" t="s">
        <v>89</v>
      </c>
      <c r="G220" s="47">
        <v>12.26741</v>
      </c>
      <c r="H220" s="47">
        <v>0</v>
      </c>
      <c r="I220" s="5"/>
    </row>
    <row r="221" spans="1:9" ht="65.25" customHeight="1">
      <c r="A221" s="24">
        <v>602</v>
      </c>
      <c r="B221" s="12" t="s">
        <v>164</v>
      </c>
      <c r="C221" s="6"/>
      <c r="D221" s="19"/>
      <c r="E221" s="18"/>
      <c r="F221" s="18"/>
      <c r="G221" s="8">
        <f>G222+G243+G257+G268+G282+G290+G303+G286+G314+G321+G237+G318+G299+G252+G310+G233</f>
        <v>408829.4051199999</v>
      </c>
      <c r="H221" s="8">
        <f>H222+H243+H257+H268+H282+H290+H303+H286+H314+H321+H237+H318+H299+H252+H310</f>
        <v>206720.80568999998</v>
      </c>
      <c r="I221" s="5"/>
    </row>
    <row r="222" spans="1:9" ht="31.5" customHeight="1">
      <c r="A222" s="19">
        <v>602</v>
      </c>
      <c r="B222" s="20" t="s">
        <v>6</v>
      </c>
      <c r="C222" s="6" t="s">
        <v>22</v>
      </c>
      <c r="D222" s="6" t="s">
        <v>48</v>
      </c>
      <c r="E222" s="7"/>
      <c r="F222" s="7"/>
      <c r="G222" s="8">
        <f>G226+G223</f>
        <v>17435.008869999998</v>
      </c>
      <c r="H222" s="8">
        <f>H226+H223</f>
        <v>0</v>
      </c>
      <c r="I222" s="10"/>
    </row>
    <row r="223" spans="1:9" ht="105">
      <c r="A223" s="19">
        <v>602</v>
      </c>
      <c r="B223" s="20" t="s">
        <v>206</v>
      </c>
      <c r="C223" s="7" t="s">
        <v>22</v>
      </c>
      <c r="D223" s="7">
        <v>13</v>
      </c>
      <c r="E223" s="7" t="s">
        <v>123</v>
      </c>
      <c r="F223" s="7"/>
      <c r="G223" s="47">
        <f>G224</f>
        <v>3809.42214</v>
      </c>
      <c r="H223" s="47">
        <f>H224</f>
        <v>0</v>
      </c>
      <c r="I223" s="10"/>
    </row>
    <row r="224" spans="1:9" ht="26.25" customHeight="1">
      <c r="A224" s="19">
        <v>602</v>
      </c>
      <c r="B224" s="9" t="s">
        <v>225</v>
      </c>
      <c r="C224" s="7" t="s">
        <v>22</v>
      </c>
      <c r="D224" s="7" t="s">
        <v>48</v>
      </c>
      <c r="E224" s="7" t="s">
        <v>221</v>
      </c>
      <c r="F224" s="7"/>
      <c r="G224" s="47">
        <f>G225</f>
        <v>3809.42214</v>
      </c>
      <c r="H224" s="47">
        <f>H225</f>
        <v>0</v>
      </c>
      <c r="I224" s="10"/>
    </row>
    <row r="225" spans="1:9" ht="59.25" customHeight="1">
      <c r="A225" s="19">
        <v>602</v>
      </c>
      <c r="B225" s="9" t="s">
        <v>75</v>
      </c>
      <c r="C225" s="7" t="s">
        <v>22</v>
      </c>
      <c r="D225" s="7" t="s">
        <v>48</v>
      </c>
      <c r="E225" s="7" t="s">
        <v>221</v>
      </c>
      <c r="F225" s="7" t="s">
        <v>74</v>
      </c>
      <c r="G225" s="47">
        <v>3809.42214</v>
      </c>
      <c r="H225" s="47">
        <v>0</v>
      </c>
      <c r="I225" s="10"/>
    </row>
    <row r="226" spans="1:9" ht="82.5" customHeight="1">
      <c r="A226" s="19">
        <v>602</v>
      </c>
      <c r="B226" s="20" t="s">
        <v>174</v>
      </c>
      <c r="C226" s="7" t="s">
        <v>22</v>
      </c>
      <c r="D226" s="7">
        <v>13</v>
      </c>
      <c r="E226" s="7" t="s">
        <v>80</v>
      </c>
      <c r="F226" s="7"/>
      <c r="G226" s="47">
        <f>G227+G231</f>
        <v>13625.586729999999</v>
      </c>
      <c r="H226" s="47">
        <f>H227+H231</f>
        <v>0</v>
      </c>
      <c r="I226" s="5"/>
    </row>
    <row r="227" spans="1:9" ht="39.75" customHeight="1">
      <c r="A227" s="19">
        <v>602</v>
      </c>
      <c r="B227" s="20" t="s">
        <v>63</v>
      </c>
      <c r="C227" s="7" t="s">
        <v>22</v>
      </c>
      <c r="D227" s="7">
        <v>13</v>
      </c>
      <c r="E227" s="7" t="s">
        <v>81</v>
      </c>
      <c r="F227" s="7"/>
      <c r="G227" s="47">
        <f>SUM(G228:G230)</f>
        <v>11617.17598</v>
      </c>
      <c r="H227" s="47">
        <f>SUM(H228:H230)</f>
        <v>0</v>
      </c>
      <c r="I227" s="5" t="s">
        <v>43</v>
      </c>
    </row>
    <row r="228" spans="1:9" ht="47.25" customHeight="1">
      <c r="A228" s="19">
        <v>602</v>
      </c>
      <c r="B228" s="20" t="s">
        <v>73</v>
      </c>
      <c r="C228" s="7" t="s">
        <v>22</v>
      </c>
      <c r="D228" s="7">
        <v>13</v>
      </c>
      <c r="E228" s="7" t="s">
        <v>81</v>
      </c>
      <c r="F228" s="7" t="s">
        <v>72</v>
      </c>
      <c r="G228" s="47">
        <v>8782.90114</v>
      </c>
      <c r="H228" s="48">
        <v>0</v>
      </c>
      <c r="I228" s="10" t="s">
        <v>44</v>
      </c>
    </row>
    <row r="229" spans="1:9" ht="48" customHeight="1">
      <c r="A229" s="19">
        <v>602</v>
      </c>
      <c r="B229" s="20" t="s">
        <v>75</v>
      </c>
      <c r="C229" s="7" t="s">
        <v>22</v>
      </c>
      <c r="D229" s="7">
        <v>13</v>
      </c>
      <c r="E229" s="7" t="s">
        <v>81</v>
      </c>
      <c r="F229" s="7" t="s">
        <v>74</v>
      </c>
      <c r="G229" s="47">
        <v>2824.39711</v>
      </c>
      <c r="H229" s="48">
        <v>0</v>
      </c>
      <c r="I229" s="10" t="s">
        <v>45</v>
      </c>
    </row>
    <row r="230" spans="1:9" ht="20.25" customHeight="1">
      <c r="A230" s="19">
        <v>602</v>
      </c>
      <c r="B230" s="20" t="s">
        <v>77</v>
      </c>
      <c r="C230" s="7" t="s">
        <v>22</v>
      </c>
      <c r="D230" s="7">
        <v>13</v>
      </c>
      <c r="E230" s="7" t="s">
        <v>81</v>
      </c>
      <c r="F230" s="7" t="s">
        <v>76</v>
      </c>
      <c r="G230" s="47">
        <f>6.72+3.15773</f>
        <v>9.87773</v>
      </c>
      <c r="H230" s="48">
        <v>0</v>
      </c>
      <c r="I230" s="10" t="s">
        <v>46</v>
      </c>
    </row>
    <row r="231" spans="1:9" ht="27" customHeight="1">
      <c r="A231" s="52">
        <v>602</v>
      </c>
      <c r="B231" s="9" t="s">
        <v>233</v>
      </c>
      <c r="C231" s="7" t="s">
        <v>22</v>
      </c>
      <c r="D231" s="7">
        <v>13</v>
      </c>
      <c r="E231" s="7" t="s">
        <v>337</v>
      </c>
      <c r="F231" s="7"/>
      <c r="G231" s="47">
        <f>G232</f>
        <v>2008.41075</v>
      </c>
      <c r="H231" s="47">
        <f>H232</f>
        <v>0</v>
      </c>
      <c r="I231" s="10"/>
    </row>
    <row r="232" spans="1:9" ht="120">
      <c r="A232" s="52">
        <v>602</v>
      </c>
      <c r="B232" s="9" t="s">
        <v>338</v>
      </c>
      <c r="C232" s="7" t="s">
        <v>22</v>
      </c>
      <c r="D232" s="7">
        <v>13</v>
      </c>
      <c r="E232" s="7" t="s">
        <v>337</v>
      </c>
      <c r="F232" s="7" t="s">
        <v>236</v>
      </c>
      <c r="G232" s="47">
        <v>2008.41075</v>
      </c>
      <c r="H232" s="48">
        <v>0</v>
      </c>
      <c r="I232" s="10"/>
    </row>
    <row r="233" spans="1:9" ht="45.75">
      <c r="A233" s="38">
        <v>602</v>
      </c>
      <c r="B233" s="9" t="s">
        <v>28</v>
      </c>
      <c r="C233" s="6" t="s">
        <v>25</v>
      </c>
      <c r="D233" s="6" t="s">
        <v>38</v>
      </c>
      <c r="E233" s="7"/>
      <c r="F233" s="7"/>
      <c r="G233" s="8">
        <f aca="true" t="shared" si="7" ref="G233:H235">G234</f>
        <v>55.63814</v>
      </c>
      <c r="H233" s="8">
        <f t="shared" si="7"/>
        <v>0</v>
      </c>
      <c r="I233" s="10"/>
    </row>
    <row r="234" spans="1:9" ht="30">
      <c r="A234" s="38">
        <v>602</v>
      </c>
      <c r="B234" s="9" t="s">
        <v>173</v>
      </c>
      <c r="C234" s="7" t="s">
        <v>25</v>
      </c>
      <c r="D234" s="7" t="s">
        <v>38</v>
      </c>
      <c r="E234" s="7" t="s">
        <v>62</v>
      </c>
      <c r="F234" s="7"/>
      <c r="G234" s="47">
        <f t="shared" si="7"/>
        <v>55.63814</v>
      </c>
      <c r="H234" s="47">
        <f t="shared" si="7"/>
        <v>0</v>
      </c>
      <c r="I234" s="10"/>
    </row>
    <row r="235" spans="1:9" ht="19.5" customHeight="1">
      <c r="A235" s="38">
        <v>602</v>
      </c>
      <c r="B235" s="9" t="s">
        <v>305</v>
      </c>
      <c r="C235" s="7" t="s">
        <v>25</v>
      </c>
      <c r="D235" s="7" t="s">
        <v>38</v>
      </c>
      <c r="E235" s="7" t="s">
        <v>240</v>
      </c>
      <c r="F235" s="7"/>
      <c r="G235" s="47">
        <f t="shared" si="7"/>
        <v>55.63814</v>
      </c>
      <c r="H235" s="47">
        <f t="shared" si="7"/>
        <v>0</v>
      </c>
      <c r="I235" s="10"/>
    </row>
    <row r="236" spans="1:9" ht="19.5" customHeight="1">
      <c r="A236" s="38">
        <v>602</v>
      </c>
      <c r="B236" s="9" t="s">
        <v>53</v>
      </c>
      <c r="C236" s="7" t="s">
        <v>25</v>
      </c>
      <c r="D236" s="7" t="s">
        <v>38</v>
      </c>
      <c r="E236" s="7" t="s">
        <v>240</v>
      </c>
      <c r="F236" s="7" t="s">
        <v>52</v>
      </c>
      <c r="G236" s="47">
        <v>55.63814</v>
      </c>
      <c r="H236" s="49">
        <v>0</v>
      </c>
      <c r="I236" s="10"/>
    </row>
    <row r="237" spans="1:9" ht="33" customHeight="1">
      <c r="A237" s="19">
        <v>602</v>
      </c>
      <c r="B237" s="9" t="s">
        <v>178</v>
      </c>
      <c r="C237" s="6" t="s">
        <v>23</v>
      </c>
      <c r="D237" s="6" t="s">
        <v>20</v>
      </c>
      <c r="E237" s="7"/>
      <c r="F237" s="7"/>
      <c r="G237" s="8">
        <f>G238</f>
        <v>20192.78</v>
      </c>
      <c r="H237" s="8">
        <f>H238</f>
        <v>0</v>
      </c>
      <c r="I237" s="10"/>
    </row>
    <row r="238" spans="1:9" ht="55.5" customHeight="1">
      <c r="A238" s="19">
        <v>602</v>
      </c>
      <c r="B238" s="9" t="s">
        <v>226</v>
      </c>
      <c r="C238" s="7" t="s">
        <v>23</v>
      </c>
      <c r="D238" s="7" t="s">
        <v>20</v>
      </c>
      <c r="E238" s="7" t="s">
        <v>140</v>
      </c>
      <c r="F238" s="7"/>
      <c r="G238" s="47">
        <f>G239+G241</f>
        <v>20192.78</v>
      </c>
      <c r="H238" s="47">
        <f>H239+H241</f>
        <v>0</v>
      </c>
      <c r="I238" s="10"/>
    </row>
    <row r="239" spans="1:9" ht="37.5" customHeight="1">
      <c r="A239" s="19">
        <v>602</v>
      </c>
      <c r="B239" s="9" t="s">
        <v>116</v>
      </c>
      <c r="C239" s="7" t="s">
        <v>23</v>
      </c>
      <c r="D239" s="7" t="s">
        <v>20</v>
      </c>
      <c r="E239" s="7" t="s">
        <v>227</v>
      </c>
      <c r="F239" s="7"/>
      <c r="G239" s="47">
        <f>G240</f>
        <v>142.426</v>
      </c>
      <c r="H239" s="47">
        <f>H240</f>
        <v>0</v>
      </c>
      <c r="I239" s="10"/>
    </row>
    <row r="240" spans="1:9" ht="36.75" customHeight="1">
      <c r="A240" s="19">
        <v>602</v>
      </c>
      <c r="B240" s="9" t="s">
        <v>110</v>
      </c>
      <c r="C240" s="7" t="s">
        <v>23</v>
      </c>
      <c r="D240" s="7" t="s">
        <v>20</v>
      </c>
      <c r="E240" s="7" t="s">
        <v>227</v>
      </c>
      <c r="F240" s="7" t="s">
        <v>109</v>
      </c>
      <c r="G240" s="47">
        <v>142.426</v>
      </c>
      <c r="H240" s="47">
        <v>0</v>
      </c>
      <c r="I240" s="10"/>
    </row>
    <row r="241" spans="1:9" ht="36.75" customHeight="1">
      <c r="A241" s="51">
        <v>602</v>
      </c>
      <c r="B241" s="9" t="s">
        <v>332</v>
      </c>
      <c r="C241" s="7" t="s">
        <v>23</v>
      </c>
      <c r="D241" s="7" t="s">
        <v>20</v>
      </c>
      <c r="E241" s="7" t="s">
        <v>323</v>
      </c>
      <c r="F241" s="7"/>
      <c r="G241" s="47">
        <f>G242</f>
        <v>20050.354</v>
      </c>
      <c r="H241" s="47">
        <f>H242</f>
        <v>0</v>
      </c>
      <c r="I241" s="10"/>
    </row>
    <row r="242" spans="1:9" ht="36.75" customHeight="1">
      <c r="A242" s="51">
        <v>602</v>
      </c>
      <c r="B242" s="9" t="s">
        <v>110</v>
      </c>
      <c r="C242" s="7" t="s">
        <v>23</v>
      </c>
      <c r="D242" s="7" t="s">
        <v>20</v>
      </c>
      <c r="E242" s="7" t="s">
        <v>323</v>
      </c>
      <c r="F242" s="7" t="s">
        <v>109</v>
      </c>
      <c r="G242" s="47">
        <v>20050.354</v>
      </c>
      <c r="H242" s="47">
        <v>0</v>
      </c>
      <c r="I242" s="10"/>
    </row>
    <row r="243" spans="1:9" s="13" customFormat="1" ht="27.75" customHeight="1">
      <c r="A243" s="19">
        <v>602</v>
      </c>
      <c r="B243" s="20" t="s">
        <v>29</v>
      </c>
      <c r="C243" s="6" t="s">
        <v>23</v>
      </c>
      <c r="D243" s="6" t="s">
        <v>38</v>
      </c>
      <c r="E243" s="7"/>
      <c r="F243" s="7"/>
      <c r="G243" s="8">
        <f>G244+G249</f>
        <v>54613.65374</v>
      </c>
      <c r="H243" s="8">
        <f>H244+H249</f>
        <v>0</v>
      </c>
      <c r="I243" s="8" t="e">
        <f>I244+I249</f>
        <v>#VALUE!</v>
      </c>
    </row>
    <row r="244" spans="1:9" s="13" customFormat="1" ht="84.75" customHeight="1">
      <c r="A244" s="19">
        <v>602</v>
      </c>
      <c r="B244" s="20" t="s">
        <v>201</v>
      </c>
      <c r="C244" s="7" t="s">
        <v>23</v>
      </c>
      <c r="D244" s="7" t="s">
        <v>38</v>
      </c>
      <c r="E244" s="7" t="s">
        <v>104</v>
      </c>
      <c r="F244" s="7"/>
      <c r="G244" s="47">
        <f>G245+G247</f>
        <v>41966.16251</v>
      </c>
      <c r="H244" s="47">
        <f>H245+H247</f>
        <v>0</v>
      </c>
      <c r="I244" s="5"/>
    </row>
    <row r="245" spans="1:9" s="13" customFormat="1" ht="48.75" customHeight="1">
      <c r="A245" s="19">
        <v>602</v>
      </c>
      <c r="B245" s="20" t="s">
        <v>64</v>
      </c>
      <c r="C245" s="7" t="s">
        <v>23</v>
      </c>
      <c r="D245" s="7" t="s">
        <v>38</v>
      </c>
      <c r="E245" s="7" t="s">
        <v>105</v>
      </c>
      <c r="F245" s="7"/>
      <c r="G245" s="47">
        <f>G246</f>
        <v>14729.45544</v>
      </c>
      <c r="H245" s="47">
        <f>H246</f>
        <v>0</v>
      </c>
      <c r="I245" s="10" t="s">
        <v>44</v>
      </c>
    </row>
    <row r="246" spans="1:9" ht="51" customHeight="1">
      <c r="A246" s="19">
        <v>602</v>
      </c>
      <c r="B246" s="20" t="s">
        <v>75</v>
      </c>
      <c r="C246" s="7" t="s">
        <v>23</v>
      </c>
      <c r="D246" s="7" t="s">
        <v>38</v>
      </c>
      <c r="E246" s="7" t="s">
        <v>105</v>
      </c>
      <c r="F246" s="7" t="s">
        <v>74</v>
      </c>
      <c r="G246" s="47">
        <v>14729.45544</v>
      </c>
      <c r="H246" s="47">
        <f>H249</f>
        <v>0</v>
      </c>
      <c r="I246" s="5"/>
    </row>
    <row r="247" spans="1:9" ht="96.75" customHeight="1">
      <c r="A247" s="39">
        <v>602</v>
      </c>
      <c r="B247" s="20" t="s">
        <v>315</v>
      </c>
      <c r="C247" s="7" t="s">
        <v>23</v>
      </c>
      <c r="D247" s="7" t="s">
        <v>38</v>
      </c>
      <c r="E247" s="7" t="s">
        <v>314</v>
      </c>
      <c r="F247" s="7"/>
      <c r="G247" s="47">
        <f>G248</f>
        <v>27236.70707</v>
      </c>
      <c r="H247" s="47">
        <f>H248</f>
        <v>0</v>
      </c>
      <c r="I247" s="5"/>
    </row>
    <row r="248" spans="1:9" ht="51" customHeight="1">
      <c r="A248" s="39">
        <v>602</v>
      </c>
      <c r="B248" s="20" t="s">
        <v>75</v>
      </c>
      <c r="C248" s="7" t="s">
        <v>23</v>
      </c>
      <c r="D248" s="7" t="s">
        <v>38</v>
      </c>
      <c r="E248" s="7" t="s">
        <v>314</v>
      </c>
      <c r="F248" s="7" t="s">
        <v>74</v>
      </c>
      <c r="G248" s="47">
        <v>27236.70707</v>
      </c>
      <c r="H248" s="47">
        <v>0</v>
      </c>
      <c r="I248" s="5"/>
    </row>
    <row r="249" spans="1:9" ht="60" customHeight="1">
      <c r="A249" s="19">
        <v>602</v>
      </c>
      <c r="B249" s="20" t="s">
        <v>108</v>
      </c>
      <c r="C249" s="7" t="s">
        <v>23</v>
      </c>
      <c r="D249" s="7" t="s">
        <v>38</v>
      </c>
      <c r="E249" s="7" t="s">
        <v>106</v>
      </c>
      <c r="F249" s="7"/>
      <c r="G249" s="47">
        <f>G250</f>
        <v>12647.49123</v>
      </c>
      <c r="H249" s="47">
        <f>H250</f>
        <v>0</v>
      </c>
      <c r="I249" s="10" t="s">
        <v>44</v>
      </c>
    </row>
    <row r="250" spans="1:9" ht="45" customHeight="1">
      <c r="A250" s="19">
        <v>602</v>
      </c>
      <c r="B250" s="20" t="s">
        <v>64</v>
      </c>
      <c r="C250" s="7" t="s">
        <v>23</v>
      </c>
      <c r="D250" s="7" t="s">
        <v>38</v>
      </c>
      <c r="E250" s="7" t="s">
        <v>107</v>
      </c>
      <c r="F250" s="7"/>
      <c r="G250" s="47">
        <f>G251</f>
        <v>12647.49123</v>
      </c>
      <c r="H250" s="47">
        <f>H251</f>
        <v>0</v>
      </c>
      <c r="I250" s="10"/>
    </row>
    <row r="251" spans="1:9" ht="60" customHeight="1">
      <c r="A251" s="19">
        <v>602</v>
      </c>
      <c r="B251" s="20" t="s">
        <v>75</v>
      </c>
      <c r="C251" s="7" t="s">
        <v>23</v>
      </c>
      <c r="D251" s="7" t="s">
        <v>38</v>
      </c>
      <c r="E251" s="7" t="s">
        <v>107</v>
      </c>
      <c r="F251" s="7" t="s">
        <v>74</v>
      </c>
      <c r="G251" s="47">
        <v>12647.49123</v>
      </c>
      <c r="H251" s="47">
        <v>0</v>
      </c>
      <c r="I251" s="10"/>
    </row>
    <row r="252" spans="1:9" ht="36" customHeight="1">
      <c r="A252" s="19">
        <v>602</v>
      </c>
      <c r="B252" s="12" t="s">
        <v>155</v>
      </c>
      <c r="C252" s="6" t="s">
        <v>23</v>
      </c>
      <c r="D252" s="6" t="s">
        <v>154</v>
      </c>
      <c r="E252" s="6"/>
      <c r="F252" s="6"/>
      <c r="G252" s="8">
        <f>G253</f>
        <v>1655.262</v>
      </c>
      <c r="H252" s="8">
        <f>H253</f>
        <v>1655.262</v>
      </c>
      <c r="I252" s="10"/>
    </row>
    <row r="253" spans="1:9" ht="75">
      <c r="A253" s="19">
        <v>602</v>
      </c>
      <c r="B253" s="9" t="s">
        <v>271</v>
      </c>
      <c r="C253" s="7" t="s">
        <v>23</v>
      </c>
      <c r="D253" s="7" t="s">
        <v>154</v>
      </c>
      <c r="E253" s="7" t="s">
        <v>80</v>
      </c>
      <c r="F253" s="7"/>
      <c r="G253" s="47">
        <f>G254</f>
        <v>1655.262</v>
      </c>
      <c r="H253" s="47">
        <f>H254</f>
        <v>1655.262</v>
      </c>
      <c r="I253" s="10"/>
    </row>
    <row r="254" spans="1:9" ht="45">
      <c r="A254" s="19">
        <v>602</v>
      </c>
      <c r="B254" s="9" t="s">
        <v>272</v>
      </c>
      <c r="C254" s="7" t="s">
        <v>23</v>
      </c>
      <c r="D254" s="7" t="s">
        <v>154</v>
      </c>
      <c r="E254" s="7" t="s">
        <v>273</v>
      </c>
      <c r="F254" s="7"/>
      <c r="G254" s="47">
        <f>G256+G255</f>
        <v>1655.262</v>
      </c>
      <c r="H254" s="47">
        <f>H256+H255</f>
        <v>1655.262</v>
      </c>
      <c r="I254" s="10"/>
    </row>
    <row r="255" spans="1:9" ht="39" customHeight="1">
      <c r="A255" s="34">
        <v>602</v>
      </c>
      <c r="B255" s="9" t="s">
        <v>73</v>
      </c>
      <c r="C255" s="7" t="s">
        <v>23</v>
      </c>
      <c r="D255" s="7" t="s">
        <v>154</v>
      </c>
      <c r="E255" s="7" t="s">
        <v>273</v>
      </c>
      <c r="F255" s="7" t="s">
        <v>72</v>
      </c>
      <c r="G255" s="47">
        <v>455.7</v>
      </c>
      <c r="H255" s="47">
        <v>455.7</v>
      </c>
      <c r="I255" s="10"/>
    </row>
    <row r="256" spans="1:9" ht="45">
      <c r="A256" s="19">
        <v>602</v>
      </c>
      <c r="B256" s="9" t="s">
        <v>75</v>
      </c>
      <c r="C256" s="7" t="s">
        <v>23</v>
      </c>
      <c r="D256" s="7" t="s">
        <v>154</v>
      </c>
      <c r="E256" s="7" t="s">
        <v>273</v>
      </c>
      <c r="F256" s="7" t="s">
        <v>74</v>
      </c>
      <c r="G256" s="47">
        <v>1199.562</v>
      </c>
      <c r="H256" s="47">
        <v>1199.562</v>
      </c>
      <c r="I256" s="10"/>
    </row>
    <row r="257" spans="1:9" s="13" customFormat="1" ht="29.25" customHeight="1">
      <c r="A257" s="19">
        <v>602</v>
      </c>
      <c r="B257" s="20" t="s">
        <v>13</v>
      </c>
      <c r="C257" s="6" t="s">
        <v>20</v>
      </c>
      <c r="D257" s="6" t="s">
        <v>22</v>
      </c>
      <c r="E257" s="7"/>
      <c r="F257" s="7"/>
      <c r="G257" s="8">
        <f>G261</f>
        <v>209697.90388000003</v>
      </c>
      <c r="H257" s="8">
        <f>H261</f>
        <v>199213.00869</v>
      </c>
      <c r="I257" s="5"/>
    </row>
    <row r="258" spans="1:9" s="13" customFormat="1" ht="75" hidden="1">
      <c r="A258" s="19">
        <v>602</v>
      </c>
      <c r="B258" s="20" t="s">
        <v>113</v>
      </c>
      <c r="C258" s="7" t="s">
        <v>20</v>
      </c>
      <c r="D258" s="7" t="s">
        <v>22</v>
      </c>
      <c r="E258" s="7" t="s">
        <v>111</v>
      </c>
      <c r="F258" s="7"/>
      <c r="G258" s="47">
        <f>G259</f>
        <v>0</v>
      </c>
      <c r="H258" s="47">
        <f>H259</f>
        <v>0</v>
      </c>
      <c r="I258" s="5"/>
    </row>
    <row r="259" spans="1:9" s="13" customFormat="1" ht="30" hidden="1">
      <c r="A259" s="19">
        <v>602</v>
      </c>
      <c r="B259" s="20" t="s">
        <v>64</v>
      </c>
      <c r="C259" s="7" t="s">
        <v>20</v>
      </c>
      <c r="D259" s="7" t="s">
        <v>22</v>
      </c>
      <c r="E259" s="7" t="s">
        <v>112</v>
      </c>
      <c r="F259" s="7"/>
      <c r="G259" s="47">
        <f>G260</f>
        <v>0</v>
      </c>
      <c r="H259" s="47">
        <f>H260</f>
        <v>0</v>
      </c>
      <c r="I259" s="5"/>
    </row>
    <row r="260" spans="1:9" s="13" customFormat="1" ht="45" hidden="1">
      <c r="A260" s="19">
        <v>602</v>
      </c>
      <c r="B260" s="20" t="s">
        <v>75</v>
      </c>
      <c r="C260" s="7" t="s">
        <v>20</v>
      </c>
      <c r="D260" s="7" t="s">
        <v>22</v>
      </c>
      <c r="E260" s="7" t="s">
        <v>112</v>
      </c>
      <c r="F260" s="7" t="s">
        <v>74</v>
      </c>
      <c r="G260" s="47">
        <v>0</v>
      </c>
      <c r="H260" s="47">
        <v>0</v>
      </c>
      <c r="I260" s="5"/>
    </row>
    <row r="261" spans="1:9" s="13" customFormat="1" ht="90">
      <c r="A261" s="19">
        <v>602</v>
      </c>
      <c r="B261" s="20" t="s">
        <v>115</v>
      </c>
      <c r="C261" s="7" t="s">
        <v>20</v>
      </c>
      <c r="D261" s="7" t="s">
        <v>22</v>
      </c>
      <c r="E261" s="7" t="s">
        <v>114</v>
      </c>
      <c r="F261" s="7"/>
      <c r="G261" s="47">
        <f>G264+G266+G262</f>
        <v>209697.90388000003</v>
      </c>
      <c r="H261" s="47">
        <f>H264+H266+H262</f>
        <v>199213.00869</v>
      </c>
      <c r="I261" s="5"/>
    </row>
    <row r="262" spans="1:9" s="13" customFormat="1" ht="75">
      <c r="A262" s="19">
        <v>602</v>
      </c>
      <c r="B262" s="9" t="s">
        <v>298</v>
      </c>
      <c r="C262" s="7" t="s">
        <v>20</v>
      </c>
      <c r="D262" s="7" t="s">
        <v>22</v>
      </c>
      <c r="E262" s="7" t="s">
        <v>299</v>
      </c>
      <c r="F262" s="7"/>
      <c r="G262" s="47">
        <f>G263</f>
        <v>7840.768</v>
      </c>
      <c r="H262" s="47">
        <f>H263</f>
        <v>7448.7296</v>
      </c>
      <c r="I262" s="5"/>
    </row>
    <row r="263" spans="1:9" s="13" customFormat="1" ht="21.75" customHeight="1">
      <c r="A263" s="19">
        <v>602</v>
      </c>
      <c r="B263" s="9" t="s">
        <v>110</v>
      </c>
      <c r="C263" s="7" t="s">
        <v>20</v>
      </c>
      <c r="D263" s="7" t="s">
        <v>22</v>
      </c>
      <c r="E263" s="7" t="s">
        <v>299</v>
      </c>
      <c r="F263" s="7" t="s">
        <v>109</v>
      </c>
      <c r="G263" s="47">
        <v>7840.768</v>
      </c>
      <c r="H263" s="47">
        <v>7448.7296</v>
      </c>
      <c r="I263" s="5"/>
    </row>
    <row r="264" spans="1:9" s="13" customFormat="1" ht="60">
      <c r="A264" s="19">
        <v>602</v>
      </c>
      <c r="B264" s="9" t="s">
        <v>274</v>
      </c>
      <c r="C264" s="7" t="s">
        <v>20</v>
      </c>
      <c r="D264" s="7" t="s">
        <v>22</v>
      </c>
      <c r="E264" s="7" t="s">
        <v>275</v>
      </c>
      <c r="F264" s="7"/>
      <c r="G264" s="47">
        <f>G265</f>
        <v>124606.40998</v>
      </c>
      <c r="H264" s="47">
        <f>H265</f>
        <v>124606.40998</v>
      </c>
      <c r="I264" s="5"/>
    </row>
    <row r="265" spans="1:9" s="13" customFormat="1" ht="23.25" customHeight="1">
      <c r="A265" s="19">
        <v>602</v>
      </c>
      <c r="B265" s="9" t="s">
        <v>110</v>
      </c>
      <c r="C265" s="7" t="s">
        <v>20</v>
      </c>
      <c r="D265" s="7" t="s">
        <v>22</v>
      </c>
      <c r="E265" s="7" t="s">
        <v>275</v>
      </c>
      <c r="F265" s="7" t="s">
        <v>109</v>
      </c>
      <c r="G265" s="47">
        <v>124606.40998</v>
      </c>
      <c r="H265" s="49">
        <v>124606.40998</v>
      </c>
      <c r="I265" s="5"/>
    </row>
    <row r="266" spans="1:9" ht="30">
      <c r="A266" s="19">
        <v>602</v>
      </c>
      <c r="B266" s="9" t="s">
        <v>276</v>
      </c>
      <c r="C266" s="7" t="s">
        <v>20</v>
      </c>
      <c r="D266" s="7" t="s">
        <v>22</v>
      </c>
      <c r="E266" s="7" t="s">
        <v>277</v>
      </c>
      <c r="F266" s="7"/>
      <c r="G266" s="47">
        <f>G267</f>
        <v>77250.7259</v>
      </c>
      <c r="H266" s="47">
        <f>H267</f>
        <v>67157.86911</v>
      </c>
      <c r="I266" s="5"/>
    </row>
    <row r="267" spans="1:9" ht="15">
      <c r="A267" s="19">
        <v>602</v>
      </c>
      <c r="B267" s="9" t="s">
        <v>110</v>
      </c>
      <c r="C267" s="7" t="s">
        <v>20</v>
      </c>
      <c r="D267" s="7" t="s">
        <v>22</v>
      </c>
      <c r="E267" s="7" t="s">
        <v>277</v>
      </c>
      <c r="F267" s="7" t="s">
        <v>109</v>
      </c>
      <c r="G267" s="47">
        <v>77250.7259</v>
      </c>
      <c r="H267" s="49">
        <v>67157.86911</v>
      </c>
      <c r="I267" s="5"/>
    </row>
    <row r="268" spans="1:9" ht="23.25" customHeight="1">
      <c r="A268" s="19">
        <v>602</v>
      </c>
      <c r="B268" s="20" t="s">
        <v>7</v>
      </c>
      <c r="C268" s="6" t="s">
        <v>20</v>
      </c>
      <c r="D268" s="6" t="s">
        <v>37</v>
      </c>
      <c r="E268" s="7"/>
      <c r="F268" s="7"/>
      <c r="G268" s="44">
        <f>G269+G279+G275</f>
        <v>49792.361280000005</v>
      </c>
      <c r="H268" s="8">
        <f>H269+H279+H275</f>
        <v>4973.172</v>
      </c>
      <c r="I268" s="5"/>
    </row>
    <row r="269" spans="1:9" ht="67.5" customHeight="1">
      <c r="A269" s="19">
        <v>602</v>
      </c>
      <c r="B269" s="20" t="s">
        <v>202</v>
      </c>
      <c r="C269" s="7" t="s">
        <v>20</v>
      </c>
      <c r="D269" s="7" t="s">
        <v>37</v>
      </c>
      <c r="E269" s="7" t="s">
        <v>117</v>
      </c>
      <c r="F269" s="7"/>
      <c r="G269" s="47">
        <f>G272+G270+G277</f>
        <v>42102.361280000005</v>
      </c>
      <c r="H269" s="47">
        <f>H272+H270+H277</f>
        <v>4973.172</v>
      </c>
      <c r="I269" s="5"/>
    </row>
    <row r="270" spans="1:9" ht="37.5" customHeight="1">
      <c r="A270" s="19">
        <v>602</v>
      </c>
      <c r="B270" s="9" t="s">
        <v>64</v>
      </c>
      <c r="C270" s="7" t="s">
        <v>20</v>
      </c>
      <c r="D270" s="7" t="s">
        <v>37</v>
      </c>
      <c r="E270" s="7" t="s">
        <v>228</v>
      </c>
      <c r="F270" s="7"/>
      <c r="G270" s="47">
        <f>G271</f>
        <v>33352.84371</v>
      </c>
      <c r="H270" s="47">
        <f>H271</f>
        <v>0</v>
      </c>
      <c r="I270" s="5"/>
    </row>
    <row r="271" spans="1:9" ht="58.5" customHeight="1">
      <c r="A271" s="19">
        <v>602</v>
      </c>
      <c r="B271" s="9" t="s">
        <v>75</v>
      </c>
      <c r="C271" s="7" t="s">
        <v>20</v>
      </c>
      <c r="D271" s="7" t="s">
        <v>37</v>
      </c>
      <c r="E271" s="7" t="s">
        <v>228</v>
      </c>
      <c r="F271" s="7" t="s">
        <v>74</v>
      </c>
      <c r="G271" s="47">
        <v>33352.84371</v>
      </c>
      <c r="H271" s="47">
        <v>0</v>
      </c>
      <c r="I271" s="5"/>
    </row>
    <row r="272" spans="1:9" ht="32.25" customHeight="1">
      <c r="A272" s="19">
        <v>602</v>
      </c>
      <c r="B272" s="20" t="s">
        <v>116</v>
      </c>
      <c r="C272" s="7" t="s">
        <v>20</v>
      </c>
      <c r="D272" s="7" t="s">
        <v>37</v>
      </c>
      <c r="E272" s="7" t="s">
        <v>118</v>
      </c>
      <c r="F272" s="7"/>
      <c r="G272" s="47">
        <f>G274+G273</f>
        <v>1644.98513</v>
      </c>
      <c r="H272" s="47">
        <f>H274+H273</f>
        <v>0</v>
      </c>
      <c r="I272" s="5">
        <v>310.01</v>
      </c>
    </row>
    <row r="273" spans="1:9" ht="44.25" customHeight="1" hidden="1">
      <c r="A273" s="19">
        <v>602</v>
      </c>
      <c r="B273" s="20" t="s">
        <v>75</v>
      </c>
      <c r="C273" s="7" t="s">
        <v>20</v>
      </c>
      <c r="D273" s="7" t="s">
        <v>37</v>
      </c>
      <c r="E273" s="7" t="s">
        <v>118</v>
      </c>
      <c r="F273" s="7" t="s">
        <v>74</v>
      </c>
      <c r="G273" s="47">
        <v>0</v>
      </c>
      <c r="H273" s="47"/>
      <c r="I273" s="5"/>
    </row>
    <row r="274" spans="1:9" ht="25.5" customHeight="1">
      <c r="A274" s="19">
        <v>602</v>
      </c>
      <c r="B274" s="20" t="s">
        <v>110</v>
      </c>
      <c r="C274" s="7" t="s">
        <v>20</v>
      </c>
      <c r="D274" s="7" t="s">
        <v>37</v>
      </c>
      <c r="E274" s="7" t="s">
        <v>118</v>
      </c>
      <c r="F274" s="7" t="s">
        <v>109</v>
      </c>
      <c r="G274" s="47">
        <v>1644.98513</v>
      </c>
      <c r="H274" s="47">
        <v>0</v>
      </c>
      <c r="I274" s="5"/>
    </row>
    <row r="275" spans="1:9" ht="48" customHeight="1">
      <c r="A275" s="19">
        <v>602</v>
      </c>
      <c r="B275" s="9" t="s">
        <v>246</v>
      </c>
      <c r="C275" s="7" t="s">
        <v>20</v>
      </c>
      <c r="D275" s="7" t="s">
        <v>37</v>
      </c>
      <c r="E275" s="7" t="s">
        <v>278</v>
      </c>
      <c r="F275" s="7"/>
      <c r="G275" s="47">
        <f>G276</f>
        <v>7000</v>
      </c>
      <c r="H275" s="47">
        <f>H276</f>
        <v>0</v>
      </c>
      <c r="I275" s="5"/>
    </row>
    <row r="276" spans="1:9" ht="25.5" customHeight="1">
      <c r="A276" s="19">
        <v>602</v>
      </c>
      <c r="B276" s="9" t="s">
        <v>110</v>
      </c>
      <c r="C276" s="7" t="s">
        <v>20</v>
      </c>
      <c r="D276" s="7" t="s">
        <v>37</v>
      </c>
      <c r="E276" s="7" t="s">
        <v>278</v>
      </c>
      <c r="F276" s="7" t="s">
        <v>109</v>
      </c>
      <c r="G276" s="47">
        <v>7000</v>
      </c>
      <c r="H276" s="47">
        <v>0</v>
      </c>
      <c r="I276" s="5"/>
    </row>
    <row r="277" spans="1:9" ht="30">
      <c r="A277" s="52">
        <v>602</v>
      </c>
      <c r="B277" s="9" t="s">
        <v>339</v>
      </c>
      <c r="C277" s="7" t="s">
        <v>20</v>
      </c>
      <c r="D277" s="7" t="s">
        <v>37</v>
      </c>
      <c r="E277" s="7" t="s">
        <v>340</v>
      </c>
      <c r="F277" s="7"/>
      <c r="G277" s="47">
        <f>G278</f>
        <v>7104.53244</v>
      </c>
      <c r="H277" s="47">
        <f>H278</f>
        <v>4973.172</v>
      </c>
      <c r="I277" s="5"/>
    </row>
    <row r="278" spans="1:9" ht="45">
      <c r="A278" s="52">
        <v>602</v>
      </c>
      <c r="B278" s="9" t="s">
        <v>75</v>
      </c>
      <c r="C278" s="7" t="s">
        <v>20</v>
      </c>
      <c r="D278" s="7" t="s">
        <v>37</v>
      </c>
      <c r="E278" s="7" t="s">
        <v>340</v>
      </c>
      <c r="F278" s="7" t="s">
        <v>74</v>
      </c>
      <c r="G278" s="47">
        <v>7104.53244</v>
      </c>
      <c r="H278" s="47">
        <v>4973.172</v>
      </c>
      <c r="I278" s="5"/>
    </row>
    <row r="279" spans="1:9" ht="69.75" customHeight="1">
      <c r="A279" s="19">
        <v>602</v>
      </c>
      <c r="B279" s="9" t="s">
        <v>203</v>
      </c>
      <c r="C279" s="7" t="s">
        <v>20</v>
      </c>
      <c r="D279" s="7" t="s">
        <v>37</v>
      </c>
      <c r="E279" s="7" t="s">
        <v>184</v>
      </c>
      <c r="F279" s="7"/>
      <c r="G279" s="47">
        <f>G280</f>
        <v>690</v>
      </c>
      <c r="H279" s="47">
        <f>H280</f>
        <v>0</v>
      </c>
      <c r="I279" s="5"/>
    </row>
    <row r="280" spans="1:9" ht="33" customHeight="1">
      <c r="A280" s="19">
        <v>602</v>
      </c>
      <c r="B280" s="9" t="s">
        <v>64</v>
      </c>
      <c r="C280" s="7" t="s">
        <v>20</v>
      </c>
      <c r="D280" s="7" t="s">
        <v>37</v>
      </c>
      <c r="E280" s="7" t="s">
        <v>185</v>
      </c>
      <c r="F280" s="7"/>
      <c r="G280" s="47">
        <f>G281</f>
        <v>690</v>
      </c>
      <c r="H280" s="47">
        <f>H281</f>
        <v>0</v>
      </c>
      <c r="I280" s="5"/>
    </row>
    <row r="281" spans="1:9" ht="56.25" customHeight="1">
      <c r="A281" s="19">
        <v>602</v>
      </c>
      <c r="B281" s="9" t="s">
        <v>75</v>
      </c>
      <c r="C281" s="7" t="s">
        <v>20</v>
      </c>
      <c r="D281" s="7" t="s">
        <v>37</v>
      </c>
      <c r="E281" s="7" t="s">
        <v>185</v>
      </c>
      <c r="F281" s="7" t="s">
        <v>74</v>
      </c>
      <c r="G281" s="47">
        <v>690</v>
      </c>
      <c r="H281" s="47">
        <v>0</v>
      </c>
      <c r="I281" s="5"/>
    </row>
    <row r="282" spans="1:9" ht="24" customHeight="1">
      <c r="A282" s="19">
        <v>602</v>
      </c>
      <c r="B282" s="20" t="s">
        <v>19</v>
      </c>
      <c r="C282" s="6" t="s">
        <v>20</v>
      </c>
      <c r="D282" s="6" t="s">
        <v>25</v>
      </c>
      <c r="E282" s="36"/>
      <c r="F282" s="7"/>
      <c r="G282" s="8">
        <f aca="true" t="shared" si="8" ref="G282:H284">G283</f>
        <v>28675.87482</v>
      </c>
      <c r="H282" s="8">
        <f t="shared" si="8"/>
        <v>0</v>
      </c>
      <c r="I282" s="5"/>
    </row>
    <row r="283" spans="1:9" ht="59.25" customHeight="1">
      <c r="A283" s="19">
        <v>602</v>
      </c>
      <c r="B283" s="20" t="s">
        <v>108</v>
      </c>
      <c r="C283" s="7" t="s">
        <v>20</v>
      </c>
      <c r="D283" s="7" t="s">
        <v>25</v>
      </c>
      <c r="E283" s="7" t="s">
        <v>106</v>
      </c>
      <c r="F283" s="7"/>
      <c r="G283" s="47">
        <f t="shared" si="8"/>
        <v>28675.87482</v>
      </c>
      <c r="H283" s="47">
        <f t="shared" si="8"/>
        <v>0</v>
      </c>
      <c r="I283" s="5"/>
    </row>
    <row r="284" spans="1:9" ht="39" customHeight="1">
      <c r="A284" s="19">
        <v>602</v>
      </c>
      <c r="B284" s="20" t="s">
        <v>64</v>
      </c>
      <c r="C284" s="7" t="s">
        <v>20</v>
      </c>
      <c r="D284" s="7" t="s">
        <v>25</v>
      </c>
      <c r="E284" s="7" t="s">
        <v>107</v>
      </c>
      <c r="F284" s="7"/>
      <c r="G284" s="47">
        <f t="shared" si="8"/>
        <v>28675.87482</v>
      </c>
      <c r="H284" s="47">
        <f t="shared" si="8"/>
        <v>0</v>
      </c>
      <c r="I284" s="5">
        <v>310.01</v>
      </c>
    </row>
    <row r="285" spans="1:9" ht="51" customHeight="1">
      <c r="A285" s="19">
        <v>602</v>
      </c>
      <c r="B285" s="20" t="s">
        <v>75</v>
      </c>
      <c r="C285" s="7" t="s">
        <v>20</v>
      </c>
      <c r="D285" s="7" t="s">
        <v>25</v>
      </c>
      <c r="E285" s="7" t="s">
        <v>107</v>
      </c>
      <c r="F285" s="7" t="s">
        <v>74</v>
      </c>
      <c r="G285" s="47">
        <v>28675.87482</v>
      </c>
      <c r="H285" s="47">
        <v>0</v>
      </c>
      <c r="I285" s="5"/>
    </row>
    <row r="286" spans="1:9" ht="21.75" customHeight="1">
      <c r="A286" s="19">
        <v>602</v>
      </c>
      <c r="B286" s="9" t="s">
        <v>187</v>
      </c>
      <c r="C286" s="6" t="s">
        <v>35</v>
      </c>
      <c r="D286" s="6" t="s">
        <v>22</v>
      </c>
      <c r="E286" s="7"/>
      <c r="F286" s="7"/>
      <c r="G286" s="8">
        <f>G287</f>
        <v>813.363</v>
      </c>
      <c r="H286" s="8">
        <f>H287</f>
        <v>813.363</v>
      </c>
      <c r="I286" s="5"/>
    </row>
    <row r="287" spans="1:9" ht="75">
      <c r="A287" s="19">
        <v>602</v>
      </c>
      <c r="B287" s="9" t="s">
        <v>271</v>
      </c>
      <c r="C287" s="7" t="s">
        <v>35</v>
      </c>
      <c r="D287" s="7" t="s">
        <v>22</v>
      </c>
      <c r="E287" s="7" t="s">
        <v>80</v>
      </c>
      <c r="F287" s="7"/>
      <c r="G287" s="47">
        <f>SUM(G288:G289)</f>
        <v>813.363</v>
      </c>
      <c r="H287" s="47">
        <f>SUM(H288:H289)</f>
        <v>813.363</v>
      </c>
      <c r="I287" s="5"/>
    </row>
    <row r="288" spans="1:9" ht="45">
      <c r="A288" s="19">
        <v>602</v>
      </c>
      <c r="B288" s="9" t="s">
        <v>179</v>
      </c>
      <c r="C288" s="7" t="s">
        <v>35</v>
      </c>
      <c r="D288" s="7" t="s">
        <v>22</v>
      </c>
      <c r="E288" s="7" t="s">
        <v>279</v>
      </c>
      <c r="F288" s="7" t="s">
        <v>72</v>
      </c>
      <c r="G288" s="47">
        <v>773.363</v>
      </c>
      <c r="H288" s="47">
        <v>773.363</v>
      </c>
      <c r="I288" s="5"/>
    </row>
    <row r="289" spans="1:9" ht="45">
      <c r="A289" s="19">
        <v>602</v>
      </c>
      <c r="B289" s="9" t="s">
        <v>180</v>
      </c>
      <c r="C289" s="7" t="s">
        <v>35</v>
      </c>
      <c r="D289" s="7" t="s">
        <v>22</v>
      </c>
      <c r="E289" s="7" t="s">
        <v>279</v>
      </c>
      <c r="F289" s="7" t="s">
        <v>74</v>
      </c>
      <c r="G289" s="47">
        <v>40</v>
      </c>
      <c r="H289" s="47">
        <v>40</v>
      </c>
      <c r="I289" s="5"/>
    </row>
    <row r="290" spans="1:9" s="13" customFormat="1" ht="36" customHeight="1">
      <c r="A290" s="19">
        <v>602</v>
      </c>
      <c r="B290" s="17" t="s">
        <v>165</v>
      </c>
      <c r="C290" s="6" t="s">
        <v>35</v>
      </c>
      <c r="D290" s="6" t="s">
        <v>20</v>
      </c>
      <c r="E290" s="7"/>
      <c r="F290" s="7"/>
      <c r="G290" s="8">
        <f>G291+G296</f>
        <v>5433.84628</v>
      </c>
      <c r="H290" s="8">
        <f>H291+H296</f>
        <v>66</v>
      </c>
      <c r="I290" s="5"/>
    </row>
    <row r="291" spans="1:9" s="13" customFormat="1" ht="54.75" customHeight="1">
      <c r="A291" s="19">
        <v>602</v>
      </c>
      <c r="B291" s="20" t="s">
        <v>204</v>
      </c>
      <c r="C291" s="7" t="s">
        <v>35</v>
      </c>
      <c r="D291" s="7" t="s">
        <v>20</v>
      </c>
      <c r="E291" s="7" t="s">
        <v>119</v>
      </c>
      <c r="F291" s="7"/>
      <c r="G291" s="47">
        <f>G292+G294</f>
        <v>2210.98128</v>
      </c>
      <c r="H291" s="47">
        <f>H292+H294</f>
        <v>66</v>
      </c>
      <c r="I291" s="5"/>
    </row>
    <row r="292" spans="1:9" s="13" customFormat="1" ht="30.75" customHeight="1">
      <c r="A292" s="19">
        <v>602</v>
      </c>
      <c r="B292" s="20" t="s">
        <v>64</v>
      </c>
      <c r="C292" s="7" t="s">
        <v>35</v>
      </c>
      <c r="D292" s="7" t="s">
        <v>20</v>
      </c>
      <c r="E292" s="7" t="s">
        <v>120</v>
      </c>
      <c r="F292" s="7"/>
      <c r="G292" s="47">
        <f>G293</f>
        <v>2045.98128</v>
      </c>
      <c r="H292" s="47">
        <f>H293</f>
        <v>0</v>
      </c>
      <c r="I292" s="5"/>
    </row>
    <row r="293" spans="1:9" s="13" customFormat="1" ht="56.25" customHeight="1">
      <c r="A293" s="19">
        <v>602</v>
      </c>
      <c r="B293" s="20" t="s">
        <v>75</v>
      </c>
      <c r="C293" s="7" t="s">
        <v>35</v>
      </c>
      <c r="D293" s="7" t="s">
        <v>20</v>
      </c>
      <c r="E293" s="7" t="s">
        <v>120</v>
      </c>
      <c r="F293" s="7" t="s">
        <v>74</v>
      </c>
      <c r="G293" s="47">
        <v>2045.98128</v>
      </c>
      <c r="H293" s="49">
        <v>0</v>
      </c>
      <c r="I293" s="10" t="s">
        <v>44</v>
      </c>
    </row>
    <row r="294" spans="1:9" s="13" customFormat="1" ht="56.25" customHeight="1">
      <c r="A294" s="19">
        <v>602</v>
      </c>
      <c r="B294" s="9" t="s">
        <v>241</v>
      </c>
      <c r="C294" s="7" t="s">
        <v>35</v>
      </c>
      <c r="D294" s="7" t="s">
        <v>20</v>
      </c>
      <c r="E294" s="7" t="s">
        <v>280</v>
      </c>
      <c r="F294" s="7"/>
      <c r="G294" s="47">
        <f>G295</f>
        <v>165</v>
      </c>
      <c r="H294" s="47">
        <f>H295</f>
        <v>66</v>
      </c>
      <c r="I294" s="10"/>
    </row>
    <row r="295" spans="1:9" s="13" customFormat="1" ht="56.25" customHeight="1">
      <c r="A295" s="19">
        <v>602</v>
      </c>
      <c r="B295" s="9" t="s">
        <v>75</v>
      </c>
      <c r="C295" s="7" t="s">
        <v>35</v>
      </c>
      <c r="D295" s="7" t="s">
        <v>20</v>
      </c>
      <c r="E295" s="7" t="s">
        <v>280</v>
      </c>
      <c r="F295" s="7" t="s">
        <v>74</v>
      </c>
      <c r="G295" s="47">
        <v>165</v>
      </c>
      <c r="H295" s="49">
        <v>66</v>
      </c>
      <c r="I295" s="10"/>
    </row>
    <row r="296" spans="1:9" s="13" customFormat="1" ht="45.75" customHeight="1">
      <c r="A296" s="19">
        <v>602</v>
      </c>
      <c r="B296" s="21" t="s">
        <v>205</v>
      </c>
      <c r="C296" s="7" t="s">
        <v>35</v>
      </c>
      <c r="D296" s="7" t="s">
        <v>20</v>
      </c>
      <c r="E296" s="7" t="s">
        <v>121</v>
      </c>
      <c r="F296" s="7"/>
      <c r="G296" s="47">
        <f>G297</f>
        <v>3222.865</v>
      </c>
      <c r="H296" s="47">
        <f>H297</f>
        <v>0</v>
      </c>
      <c r="I296" s="5"/>
    </row>
    <row r="297" spans="1:9" s="13" customFormat="1" ht="45.75" customHeight="1">
      <c r="A297" s="19">
        <v>602</v>
      </c>
      <c r="B297" s="20" t="s">
        <v>64</v>
      </c>
      <c r="C297" s="7" t="s">
        <v>35</v>
      </c>
      <c r="D297" s="7" t="s">
        <v>20</v>
      </c>
      <c r="E297" s="7" t="s">
        <v>122</v>
      </c>
      <c r="F297" s="7"/>
      <c r="G297" s="47">
        <f>G298</f>
        <v>3222.865</v>
      </c>
      <c r="H297" s="47">
        <f>H298</f>
        <v>0</v>
      </c>
      <c r="I297" s="5"/>
    </row>
    <row r="298" spans="1:9" s="13" customFormat="1" ht="66" customHeight="1">
      <c r="A298" s="19">
        <v>602</v>
      </c>
      <c r="B298" s="20" t="s">
        <v>75</v>
      </c>
      <c r="C298" s="7" t="s">
        <v>35</v>
      </c>
      <c r="D298" s="7" t="s">
        <v>20</v>
      </c>
      <c r="E298" s="7" t="s">
        <v>122</v>
      </c>
      <c r="F298" s="7" t="s">
        <v>74</v>
      </c>
      <c r="G298" s="47">
        <v>3222.865</v>
      </c>
      <c r="H298" s="49">
        <v>0</v>
      </c>
      <c r="I298" s="10" t="s">
        <v>44</v>
      </c>
    </row>
    <row r="299" spans="1:9" s="13" customFormat="1" ht="24.75" customHeight="1">
      <c r="A299" s="19">
        <v>602</v>
      </c>
      <c r="B299" s="9" t="s">
        <v>242</v>
      </c>
      <c r="C299" s="6" t="s">
        <v>39</v>
      </c>
      <c r="D299" s="6" t="s">
        <v>22</v>
      </c>
      <c r="E299" s="7"/>
      <c r="F299" s="7"/>
      <c r="G299" s="8">
        <f aca="true" t="shared" si="9" ref="G299:H301">G300</f>
        <v>627.51417</v>
      </c>
      <c r="H299" s="8">
        <f t="shared" si="9"/>
        <v>0</v>
      </c>
      <c r="I299" s="10"/>
    </row>
    <row r="300" spans="1:9" s="13" customFormat="1" ht="105">
      <c r="A300" s="19">
        <v>602</v>
      </c>
      <c r="B300" s="9" t="s">
        <v>206</v>
      </c>
      <c r="C300" s="7" t="s">
        <v>39</v>
      </c>
      <c r="D300" s="7" t="s">
        <v>22</v>
      </c>
      <c r="E300" s="7" t="s">
        <v>123</v>
      </c>
      <c r="F300" s="7"/>
      <c r="G300" s="47">
        <f t="shared" si="9"/>
        <v>627.51417</v>
      </c>
      <c r="H300" s="47">
        <f t="shared" si="9"/>
        <v>0</v>
      </c>
      <c r="I300" s="10"/>
    </row>
    <row r="301" spans="1:9" s="13" customFormat="1" ht="15">
      <c r="A301" s="19">
        <v>602</v>
      </c>
      <c r="B301" s="9" t="s">
        <v>225</v>
      </c>
      <c r="C301" s="7" t="s">
        <v>39</v>
      </c>
      <c r="D301" s="7" t="s">
        <v>22</v>
      </c>
      <c r="E301" s="7" t="s">
        <v>221</v>
      </c>
      <c r="F301" s="7"/>
      <c r="G301" s="47">
        <f t="shared" si="9"/>
        <v>627.51417</v>
      </c>
      <c r="H301" s="47">
        <f t="shared" si="9"/>
        <v>0</v>
      </c>
      <c r="I301" s="10"/>
    </row>
    <row r="302" spans="1:9" s="13" customFormat="1" ht="45">
      <c r="A302" s="19">
        <v>602</v>
      </c>
      <c r="B302" s="9" t="s">
        <v>75</v>
      </c>
      <c r="C302" s="7" t="s">
        <v>39</v>
      </c>
      <c r="D302" s="7" t="s">
        <v>22</v>
      </c>
      <c r="E302" s="7" t="s">
        <v>221</v>
      </c>
      <c r="F302" s="7" t="s">
        <v>74</v>
      </c>
      <c r="G302" s="47">
        <v>627.51417</v>
      </c>
      <c r="H302" s="47">
        <v>0</v>
      </c>
      <c r="I302" s="10"/>
    </row>
    <row r="303" spans="1:9" s="13" customFormat="1" ht="24.75" customHeight="1">
      <c r="A303" s="19">
        <v>602</v>
      </c>
      <c r="B303" s="20" t="s">
        <v>14</v>
      </c>
      <c r="C303" s="6" t="s">
        <v>39</v>
      </c>
      <c r="D303" s="6" t="s">
        <v>37</v>
      </c>
      <c r="E303" s="7"/>
      <c r="F303" s="7"/>
      <c r="G303" s="8">
        <f>G304</f>
        <v>4741.77481</v>
      </c>
      <c r="H303" s="8">
        <f>H304</f>
        <v>0</v>
      </c>
      <c r="I303" s="5"/>
    </row>
    <row r="304" spans="1:9" s="13" customFormat="1" ht="108" customHeight="1">
      <c r="A304" s="19">
        <v>602</v>
      </c>
      <c r="B304" s="20" t="s">
        <v>206</v>
      </c>
      <c r="C304" s="7" t="s">
        <v>39</v>
      </c>
      <c r="D304" s="7" t="s">
        <v>37</v>
      </c>
      <c r="E304" s="7" t="s">
        <v>123</v>
      </c>
      <c r="F304" s="7"/>
      <c r="G304" s="47">
        <f>G307+G305</f>
        <v>4741.77481</v>
      </c>
      <c r="H304" s="47">
        <f>H307+H305</f>
        <v>0</v>
      </c>
      <c r="I304" s="5" t="s">
        <v>47</v>
      </c>
    </row>
    <row r="305" spans="1:9" s="13" customFormat="1" ht="24.75" customHeight="1">
      <c r="A305" s="19">
        <v>602</v>
      </c>
      <c r="B305" s="9" t="s">
        <v>225</v>
      </c>
      <c r="C305" s="7" t="s">
        <v>39</v>
      </c>
      <c r="D305" s="7" t="s">
        <v>37</v>
      </c>
      <c r="E305" s="7" t="s">
        <v>221</v>
      </c>
      <c r="F305" s="7"/>
      <c r="G305" s="47">
        <f>G306</f>
        <v>4741.77481</v>
      </c>
      <c r="H305" s="47">
        <f>H306</f>
        <v>0</v>
      </c>
      <c r="I305" s="5"/>
    </row>
    <row r="306" spans="1:9" s="13" customFormat="1" ht="54.75" customHeight="1">
      <c r="A306" s="19">
        <v>602</v>
      </c>
      <c r="B306" s="9" t="s">
        <v>75</v>
      </c>
      <c r="C306" s="7" t="s">
        <v>39</v>
      </c>
      <c r="D306" s="7" t="s">
        <v>37</v>
      </c>
      <c r="E306" s="7" t="s">
        <v>221</v>
      </c>
      <c r="F306" s="7" t="s">
        <v>74</v>
      </c>
      <c r="G306" s="47">
        <f>124.66362+4617.11119</f>
        <v>4741.77481</v>
      </c>
      <c r="H306" s="47">
        <v>0</v>
      </c>
      <c r="I306" s="5"/>
    </row>
    <row r="307" spans="1:9" s="15" customFormat="1" ht="40.5" customHeight="1" hidden="1">
      <c r="A307" s="19">
        <v>602</v>
      </c>
      <c r="B307" s="20" t="s">
        <v>116</v>
      </c>
      <c r="C307" s="7" t="s">
        <v>39</v>
      </c>
      <c r="D307" s="7" t="s">
        <v>37</v>
      </c>
      <c r="E307" s="7" t="s">
        <v>124</v>
      </c>
      <c r="F307" s="7"/>
      <c r="G307" s="47">
        <f>G309+G308</f>
        <v>0</v>
      </c>
      <c r="H307" s="47">
        <f>H309+H308</f>
        <v>0</v>
      </c>
      <c r="I307" s="14"/>
    </row>
    <row r="308" spans="1:9" s="15" customFormat="1" ht="51.75" customHeight="1" hidden="1">
      <c r="A308" s="19">
        <v>602</v>
      </c>
      <c r="B308" s="20" t="s">
        <v>75</v>
      </c>
      <c r="C308" s="7" t="s">
        <v>39</v>
      </c>
      <c r="D308" s="7" t="s">
        <v>37</v>
      </c>
      <c r="E308" s="7" t="s">
        <v>124</v>
      </c>
      <c r="F308" s="7" t="s">
        <v>74</v>
      </c>
      <c r="G308" s="47">
        <v>0</v>
      </c>
      <c r="H308" s="47"/>
      <c r="I308" s="14"/>
    </row>
    <row r="309" spans="1:9" s="15" customFormat="1" ht="21.75" customHeight="1" hidden="1">
      <c r="A309" s="19">
        <v>602</v>
      </c>
      <c r="B309" s="20" t="s">
        <v>110</v>
      </c>
      <c r="C309" s="7" t="s">
        <v>39</v>
      </c>
      <c r="D309" s="7" t="s">
        <v>37</v>
      </c>
      <c r="E309" s="7" t="s">
        <v>124</v>
      </c>
      <c r="F309" s="7" t="s">
        <v>109</v>
      </c>
      <c r="G309" s="47">
        <v>0</v>
      </c>
      <c r="H309" s="47">
        <v>0</v>
      </c>
      <c r="I309" s="14">
        <v>241</v>
      </c>
    </row>
    <row r="310" spans="1:9" s="15" customFormat="1" ht="30.75">
      <c r="A310" s="19">
        <v>602</v>
      </c>
      <c r="B310" s="9" t="s">
        <v>15</v>
      </c>
      <c r="C310" s="6" t="s">
        <v>39</v>
      </c>
      <c r="D310" s="6" t="s">
        <v>20</v>
      </c>
      <c r="E310" s="7"/>
      <c r="F310" s="7"/>
      <c r="G310" s="8">
        <f aca="true" t="shared" si="10" ref="G310:H312">G311</f>
        <v>12.6</v>
      </c>
      <c r="H310" s="8">
        <f t="shared" si="10"/>
        <v>0</v>
      </c>
      <c r="I310" s="14"/>
    </row>
    <row r="311" spans="1:9" s="15" customFormat="1" ht="60">
      <c r="A311" s="19">
        <v>602</v>
      </c>
      <c r="B311" s="9" t="s">
        <v>197</v>
      </c>
      <c r="C311" s="7" t="s">
        <v>39</v>
      </c>
      <c r="D311" s="7" t="s">
        <v>20</v>
      </c>
      <c r="E311" s="7" t="s">
        <v>128</v>
      </c>
      <c r="F311" s="7"/>
      <c r="G311" s="47">
        <f t="shared" si="10"/>
        <v>12.6</v>
      </c>
      <c r="H311" s="47">
        <f t="shared" si="10"/>
        <v>0</v>
      </c>
      <c r="I311" s="14"/>
    </row>
    <row r="312" spans="1:9" s="15" customFormat="1" ht="30">
      <c r="A312" s="19">
        <v>602</v>
      </c>
      <c r="B312" s="9" t="s">
        <v>64</v>
      </c>
      <c r="C312" s="7" t="s">
        <v>39</v>
      </c>
      <c r="D312" s="7" t="s">
        <v>20</v>
      </c>
      <c r="E312" s="7" t="s">
        <v>127</v>
      </c>
      <c r="F312" s="7"/>
      <c r="G312" s="47">
        <f t="shared" si="10"/>
        <v>12.6</v>
      </c>
      <c r="H312" s="47">
        <f t="shared" si="10"/>
        <v>0</v>
      </c>
      <c r="I312" s="14"/>
    </row>
    <row r="313" spans="1:9" s="15" customFormat="1" ht="45">
      <c r="A313" s="19">
        <v>602</v>
      </c>
      <c r="B313" s="9" t="s">
        <v>75</v>
      </c>
      <c r="C313" s="7" t="s">
        <v>39</v>
      </c>
      <c r="D313" s="7" t="s">
        <v>20</v>
      </c>
      <c r="E313" s="7" t="s">
        <v>127</v>
      </c>
      <c r="F313" s="7" t="s">
        <v>74</v>
      </c>
      <c r="G313" s="47">
        <v>12.6</v>
      </c>
      <c r="H313" s="48">
        <v>0</v>
      </c>
      <c r="I313" s="14"/>
    </row>
    <row r="314" spans="1:9" s="13" customFormat="1" ht="28.5" customHeight="1">
      <c r="A314" s="19">
        <v>602</v>
      </c>
      <c r="B314" s="20" t="s">
        <v>219</v>
      </c>
      <c r="C314" s="6" t="s">
        <v>40</v>
      </c>
      <c r="D314" s="6" t="s">
        <v>22</v>
      </c>
      <c r="E314" s="6"/>
      <c r="F314" s="6"/>
      <c r="G314" s="8">
        <f aca="true" t="shared" si="11" ref="G314:H316">G315</f>
        <v>7127.82382</v>
      </c>
      <c r="H314" s="8">
        <f t="shared" si="11"/>
        <v>0</v>
      </c>
      <c r="I314" s="10"/>
    </row>
    <row r="315" spans="1:9" s="13" customFormat="1" ht="105">
      <c r="A315" s="19">
        <v>602</v>
      </c>
      <c r="B315" s="20" t="s">
        <v>206</v>
      </c>
      <c r="C315" s="7" t="s">
        <v>40</v>
      </c>
      <c r="D315" s="7" t="s">
        <v>22</v>
      </c>
      <c r="E315" s="7" t="s">
        <v>123</v>
      </c>
      <c r="F315" s="7"/>
      <c r="G315" s="47">
        <f t="shared" si="11"/>
        <v>7127.82382</v>
      </c>
      <c r="H315" s="47">
        <f t="shared" si="11"/>
        <v>0</v>
      </c>
      <c r="I315" s="10"/>
    </row>
    <row r="316" spans="1:9" s="13" customFormat="1" ht="32.25" customHeight="1">
      <c r="A316" s="19">
        <v>602</v>
      </c>
      <c r="B316" s="9" t="s">
        <v>225</v>
      </c>
      <c r="C316" s="7" t="s">
        <v>40</v>
      </c>
      <c r="D316" s="7" t="s">
        <v>22</v>
      </c>
      <c r="E316" s="7" t="s">
        <v>221</v>
      </c>
      <c r="F316" s="7"/>
      <c r="G316" s="47">
        <f t="shared" si="11"/>
        <v>7127.82382</v>
      </c>
      <c r="H316" s="47">
        <f t="shared" si="11"/>
        <v>0</v>
      </c>
      <c r="I316" s="10"/>
    </row>
    <row r="317" spans="1:9" s="13" customFormat="1" ht="45">
      <c r="A317" s="19">
        <v>602</v>
      </c>
      <c r="B317" s="9" t="s">
        <v>75</v>
      </c>
      <c r="C317" s="7" t="s">
        <v>40</v>
      </c>
      <c r="D317" s="7" t="s">
        <v>22</v>
      </c>
      <c r="E317" s="7" t="s">
        <v>221</v>
      </c>
      <c r="F317" s="7" t="s">
        <v>74</v>
      </c>
      <c r="G317" s="47">
        <v>7127.82382</v>
      </c>
      <c r="H317" s="47">
        <v>0</v>
      </c>
      <c r="I317" s="10"/>
    </row>
    <row r="318" spans="1:9" s="13" customFormat="1" ht="24" customHeight="1">
      <c r="A318" s="19">
        <v>602</v>
      </c>
      <c r="B318" s="20" t="s">
        <v>10</v>
      </c>
      <c r="C318" s="6" t="s">
        <v>24</v>
      </c>
      <c r="D318" s="6" t="s">
        <v>25</v>
      </c>
      <c r="E318" s="6"/>
      <c r="F318" s="6"/>
      <c r="G318" s="8">
        <f>G319</f>
        <v>454.00031</v>
      </c>
      <c r="H318" s="8">
        <f>H319</f>
        <v>0</v>
      </c>
      <c r="I318" s="10"/>
    </row>
    <row r="319" spans="1:9" s="13" customFormat="1" ht="36" customHeight="1">
      <c r="A319" s="19">
        <v>602</v>
      </c>
      <c r="B319" s="20" t="s">
        <v>64</v>
      </c>
      <c r="C319" s="7" t="s">
        <v>24</v>
      </c>
      <c r="D319" s="7" t="s">
        <v>25</v>
      </c>
      <c r="E319" s="7" t="s">
        <v>228</v>
      </c>
      <c r="F319" s="7"/>
      <c r="G319" s="47">
        <f>G320</f>
        <v>454.00031</v>
      </c>
      <c r="H319" s="47">
        <f>H320</f>
        <v>0</v>
      </c>
      <c r="I319" s="10"/>
    </row>
    <row r="320" spans="1:9" s="13" customFormat="1" ht="45">
      <c r="A320" s="19">
        <v>602</v>
      </c>
      <c r="B320" s="9" t="s">
        <v>75</v>
      </c>
      <c r="C320" s="7" t="s">
        <v>24</v>
      </c>
      <c r="D320" s="7" t="s">
        <v>25</v>
      </c>
      <c r="E320" s="7" t="s">
        <v>228</v>
      </c>
      <c r="F320" s="7" t="s">
        <v>74</v>
      </c>
      <c r="G320" s="47">
        <v>454.00031</v>
      </c>
      <c r="H320" s="47">
        <v>0</v>
      </c>
      <c r="I320" s="10"/>
    </row>
    <row r="321" spans="1:9" s="13" customFormat="1" ht="15.75">
      <c r="A321" s="19">
        <v>602</v>
      </c>
      <c r="B321" s="20" t="s">
        <v>220</v>
      </c>
      <c r="C321" s="6" t="s">
        <v>57</v>
      </c>
      <c r="D321" s="6" t="s">
        <v>22</v>
      </c>
      <c r="E321" s="6"/>
      <c r="F321" s="6"/>
      <c r="G321" s="8">
        <f>G322+G325</f>
        <v>7500</v>
      </c>
      <c r="H321" s="8">
        <f>H322+H325</f>
        <v>0</v>
      </c>
      <c r="I321" s="10"/>
    </row>
    <row r="322" spans="1:9" s="13" customFormat="1" ht="60">
      <c r="A322" s="19">
        <v>602</v>
      </c>
      <c r="B322" s="20" t="s">
        <v>200</v>
      </c>
      <c r="C322" s="7" t="s">
        <v>57</v>
      </c>
      <c r="D322" s="7" t="s">
        <v>22</v>
      </c>
      <c r="E322" s="7" t="s">
        <v>36</v>
      </c>
      <c r="F322" s="7"/>
      <c r="G322" s="47">
        <f>G323</f>
        <v>5515.8927</v>
      </c>
      <c r="H322" s="47">
        <f>H323</f>
        <v>0</v>
      </c>
      <c r="I322" s="10"/>
    </row>
    <row r="323" spans="1:9" s="13" customFormat="1" ht="45.75" customHeight="1">
      <c r="A323" s="19">
        <v>602</v>
      </c>
      <c r="B323" s="9" t="s">
        <v>116</v>
      </c>
      <c r="C323" s="7">
        <v>11</v>
      </c>
      <c r="D323" s="7" t="s">
        <v>22</v>
      </c>
      <c r="E323" s="7" t="s">
        <v>229</v>
      </c>
      <c r="F323" s="7"/>
      <c r="G323" s="47">
        <f>G324</f>
        <v>5515.8927</v>
      </c>
      <c r="H323" s="47">
        <f>H324</f>
        <v>0</v>
      </c>
      <c r="I323" s="10"/>
    </row>
    <row r="324" spans="1:9" s="13" customFormat="1" ht="22.5" customHeight="1">
      <c r="A324" s="19">
        <v>602</v>
      </c>
      <c r="B324" s="9" t="s">
        <v>110</v>
      </c>
      <c r="C324" s="7">
        <v>11</v>
      </c>
      <c r="D324" s="7" t="s">
        <v>22</v>
      </c>
      <c r="E324" s="7" t="s">
        <v>229</v>
      </c>
      <c r="F324" s="7" t="s">
        <v>109</v>
      </c>
      <c r="G324" s="47">
        <v>5515.8927</v>
      </c>
      <c r="H324" s="47">
        <v>0</v>
      </c>
      <c r="I324" s="10"/>
    </row>
    <row r="325" spans="1:9" s="13" customFormat="1" ht="105">
      <c r="A325" s="19">
        <v>602</v>
      </c>
      <c r="B325" s="20" t="s">
        <v>206</v>
      </c>
      <c r="C325" s="7" t="s">
        <v>57</v>
      </c>
      <c r="D325" s="7" t="s">
        <v>22</v>
      </c>
      <c r="E325" s="7" t="s">
        <v>123</v>
      </c>
      <c r="F325" s="7"/>
      <c r="G325" s="47">
        <f>G326</f>
        <v>1984.1073</v>
      </c>
      <c r="H325" s="47">
        <f>H326</f>
        <v>0</v>
      </c>
      <c r="I325" s="10"/>
    </row>
    <row r="326" spans="1:9" s="13" customFormat="1" ht="30">
      <c r="A326" s="19">
        <v>602</v>
      </c>
      <c r="B326" s="20" t="s">
        <v>64</v>
      </c>
      <c r="C326" s="7" t="s">
        <v>57</v>
      </c>
      <c r="D326" s="7" t="s">
        <v>22</v>
      </c>
      <c r="E326" s="7" t="s">
        <v>221</v>
      </c>
      <c r="F326" s="7"/>
      <c r="G326" s="47">
        <f>G327</f>
        <v>1984.1073</v>
      </c>
      <c r="H326" s="47">
        <f>H327</f>
        <v>0</v>
      </c>
      <c r="I326" s="10"/>
    </row>
    <row r="327" spans="1:9" s="13" customFormat="1" ht="45">
      <c r="A327" s="19">
        <v>602</v>
      </c>
      <c r="B327" s="20" t="s">
        <v>75</v>
      </c>
      <c r="C327" s="7" t="s">
        <v>57</v>
      </c>
      <c r="D327" s="7" t="s">
        <v>22</v>
      </c>
      <c r="E327" s="7" t="s">
        <v>221</v>
      </c>
      <c r="F327" s="7" t="s">
        <v>74</v>
      </c>
      <c r="G327" s="47">
        <v>1984.1073</v>
      </c>
      <c r="H327" s="47">
        <v>0</v>
      </c>
      <c r="I327" s="10"/>
    </row>
    <row r="328" spans="1:9" s="13" customFormat="1" ht="47.25">
      <c r="A328" s="24">
        <v>603</v>
      </c>
      <c r="B328" s="12" t="s">
        <v>247</v>
      </c>
      <c r="C328" s="7"/>
      <c r="D328" s="7"/>
      <c r="E328" s="7"/>
      <c r="F328" s="7"/>
      <c r="G328" s="8">
        <f aca="true" t="shared" si="12" ref="G328:H331">G329</f>
        <v>802.266</v>
      </c>
      <c r="H328" s="8">
        <f t="shared" si="12"/>
        <v>0</v>
      </c>
      <c r="I328" s="10"/>
    </row>
    <row r="329" spans="1:9" s="13" customFormat="1" ht="45.75">
      <c r="A329" s="19">
        <v>603</v>
      </c>
      <c r="B329" s="9" t="s">
        <v>34</v>
      </c>
      <c r="C329" s="6" t="s">
        <v>22</v>
      </c>
      <c r="D329" s="6" t="s">
        <v>35</v>
      </c>
      <c r="E329" s="7"/>
      <c r="F329" s="7"/>
      <c r="G329" s="47">
        <f>G330</f>
        <v>802.266</v>
      </c>
      <c r="H329" s="47">
        <f>H330</f>
        <v>0</v>
      </c>
      <c r="I329" s="10"/>
    </row>
    <row r="330" spans="1:9" s="13" customFormat="1" ht="65.25" customHeight="1">
      <c r="A330" s="39">
        <v>603</v>
      </c>
      <c r="B330" s="9" t="s">
        <v>243</v>
      </c>
      <c r="C330" s="7" t="s">
        <v>22</v>
      </c>
      <c r="D330" s="7" t="s">
        <v>35</v>
      </c>
      <c r="E330" s="7" t="s">
        <v>67</v>
      </c>
      <c r="F330" s="7"/>
      <c r="G330" s="47">
        <f>G331</f>
        <v>802.266</v>
      </c>
      <c r="H330" s="47">
        <f>H331</f>
        <v>0</v>
      </c>
      <c r="I330" s="10"/>
    </row>
    <row r="331" spans="1:9" s="13" customFormat="1" ht="60.75" customHeight="1">
      <c r="A331" s="19">
        <v>603</v>
      </c>
      <c r="B331" s="9" t="s">
        <v>316</v>
      </c>
      <c r="C331" s="7" t="s">
        <v>22</v>
      </c>
      <c r="D331" s="7" t="s">
        <v>35</v>
      </c>
      <c r="E331" s="7" t="s">
        <v>78</v>
      </c>
      <c r="F331" s="7"/>
      <c r="G331" s="47">
        <f t="shared" si="12"/>
        <v>802.266</v>
      </c>
      <c r="H331" s="47">
        <f t="shared" si="12"/>
        <v>0</v>
      </c>
      <c r="I331" s="10"/>
    </row>
    <row r="332" spans="1:9" s="13" customFormat="1" ht="33" customHeight="1">
      <c r="A332" s="19">
        <v>603</v>
      </c>
      <c r="B332" s="9" t="s">
        <v>63</v>
      </c>
      <c r="C332" s="7" t="s">
        <v>22</v>
      </c>
      <c r="D332" s="7" t="s">
        <v>35</v>
      </c>
      <c r="E332" s="7" t="s">
        <v>79</v>
      </c>
      <c r="F332" s="7"/>
      <c r="G332" s="47">
        <f>G333+G334</f>
        <v>802.266</v>
      </c>
      <c r="H332" s="47">
        <f>H333+H334</f>
        <v>0</v>
      </c>
      <c r="I332" s="10"/>
    </row>
    <row r="333" spans="1:9" s="13" customFormat="1" ht="30">
      <c r="A333" s="19">
        <v>603</v>
      </c>
      <c r="B333" s="9" t="s">
        <v>73</v>
      </c>
      <c r="C333" s="7" t="s">
        <v>22</v>
      </c>
      <c r="D333" s="7" t="s">
        <v>35</v>
      </c>
      <c r="E333" s="7" t="s">
        <v>79</v>
      </c>
      <c r="F333" s="7" t="s">
        <v>72</v>
      </c>
      <c r="G333" s="47">
        <v>782.266</v>
      </c>
      <c r="H333" s="48">
        <v>0</v>
      </c>
      <c r="I333" s="10"/>
    </row>
    <row r="334" spans="1:9" s="13" customFormat="1" ht="45">
      <c r="A334" s="19">
        <v>603</v>
      </c>
      <c r="B334" s="9" t="s">
        <v>75</v>
      </c>
      <c r="C334" s="7" t="s">
        <v>22</v>
      </c>
      <c r="D334" s="7" t="s">
        <v>35</v>
      </c>
      <c r="E334" s="7" t="s">
        <v>79</v>
      </c>
      <c r="F334" s="7" t="s">
        <v>74</v>
      </c>
      <c r="G334" s="47">
        <f>5+15</f>
        <v>20</v>
      </c>
      <c r="H334" s="48">
        <v>0</v>
      </c>
      <c r="I334" s="10"/>
    </row>
    <row r="335" spans="1:9" s="13" customFormat="1" ht="47.25">
      <c r="A335" s="24">
        <v>609</v>
      </c>
      <c r="B335" s="12" t="s">
        <v>166</v>
      </c>
      <c r="C335" s="7"/>
      <c r="D335" s="7"/>
      <c r="E335" s="7"/>
      <c r="F335" s="7"/>
      <c r="G335" s="8">
        <f>G336+G340</f>
        <v>17628</v>
      </c>
      <c r="H335" s="8">
        <f>H336+H340</f>
        <v>13928</v>
      </c>
      <c r="I335" s="10"/>
    </row>
    <row r="336" spans="1:9" s="13" customFormat="1" ht="22.5" customHeight="1">
      <c r="A336" s="19">
        <v>609</v>
      </c>
      <c r="B336" s="20" t="s">
        <v>9</v>
      </c>
      <c r="C336" s="6">
        <v>10</v>
      </c>
      <c r="D336" s="6" t="s">
        <v>22</v>
      </c>
      <c r="E336" s="7"/>
      <c r="F336" s="7"/>
      <c r="G336" s="8">
        <f aca="true" t="shared" si="13" ref="G336:H338">G337</f>
        <v>3700</v>
      </c>
      <c r="H336" s="8">
        <f t="shared" si="13"/>
        <v>0</v>
      </c>
      <c r="I336" s="5"/>
    </row>
    <row r="337" spans="1:9" s="13" customFormat="1" ht="35.25" customHeight="1">
      <c r="A337" s="19">
        <v>609</v>
      </c>
      <c r="B337" s="20" t="s">
        <v>173</v>
      </c>
      <c r="C337" s="7">
        <v>10</v>
      </c>
      <c r="D337" s="7" t="s">
        <v>22</v>
      </c>
      <c r="E337" s="7" t="s">
        <v>62</v>
      </c>
      <c r="F337" s="7"/>
      <c r="G337" s="47">
        <f t="shared" si="13"/>
        <v>3700</v>
      </c>
      <c r="H337" s="47">
        <f t="shared" si="13"/>
        <v>0</v>
      </c>
      <c r="I337" s="5"/>
    </row>
    <row r="338" spans="1:9" s="13" customFormat="1" ht="23.25" customHeight="1">
      <c r="A338" s="19">
        <v>609</v>
      </c>
      <c r="B338" s="20" t="s">
        <v>10</v>
      </c>
      <c r="C338" s="7" t="s">
        <v>24</v>
      </c>
      <c r="D338" s="7" t="s">
        <v>22</v>
      </c>
      <c r="E338" s="7" t="s">
        <v>70</v>
      </c>
      <c r="F338" s="7"/>
      <c r="G338" s="47">
        <f t="shared" si="13"/>
        <v>3700</v>
      </c>
      <c r="H338" s="47">
        <f t="shared" si="13"/>
        <v>0</v>
      </c>
      <c r="I338" s="5"/>
    </row>
    <row r="339" spans="1:9" s="13" customFormat="1" ht="38.25" customHeight="1">
      <c r="A339" s="19">
        <v>609</v>
      </c>
      <c r="B339" s="20" t="s">
        <v>136</v>
      </c>
      <c r="C339" s="7">
        <v>10</v>
      </c>
      <c r="D339" s="7" t="s">
        <v>22</v>
      </c>
      <c r="E339" s="7" t="s">
        <v>70</v>
      </c>
      <c r="F339" s="7" t="s">
        <v>135</v>
      </c>
      <c r="G339" s="47">
        <v>3700</v>
      </c>
      <c r="H339" s="48">
        <v>0</v>
      </c>
      <c r="I339" s="5" t="s">
        <v>51</v>
      </c>
    </row>
    <row r="340" spans="1:9" s="13" customFormat="1" ht="24.75" customHeight="1">
      <c r="A340" s="19">
        <v>609</v>
      </c>
      <c r="B340" s="9" t="s">
        <v>11</v>
      </c>
      <c r="C340" s="6">
        <v>10</v>
      </c>
      <c r="D340" s="6" t="s">
        <v>35</v>
      </c>
      <c r="E340" s="7"/>
      <c r="F340" s="7"/>
      <c r="G340" s="8">
        <f>G341</f>
        <v>13928</v>
      </c>
      <c r="H340" s="8">
        <f>H341</f>
        <v>13928</v>
      </c>
      <c r="I340" s="5"/>
    </row>
    <row r="341" spans="1:9" s="13" customFormat="1" ht="87" customHeight="1">
      <c r="A341" s="19">
        <v>609</v>
      </c>
      <c r="B341" s="9" t="s">
        <v>281</v>
      </c>
      <c r="C341" s="7" t="s">
        <v>24</v>
      </c>
      <c r="D341" s="7" t="s">
        <v>35</v>
      </c>
      <c r="E341" s="7" t="s">
        <v>282</v>
      </c>
      <c r="F341" s="7"/>
      <c r="G341" s="47">
        <f>SUM(G342:G345)</f>
        <v>13928</v>
      </c>
      <c r="H341" s="47">
        <f>SUM(H342:H345)</f>
        <v>13928</v>
      </c>
      <c r="I341" s="5"/>
    </row>
    <row r="342" spans="1:9" s="13" customFormat="1" ht="41.25" customHeight="1">
      <c r="A342" s="19">
        <v>609</v>
      </c>
      <c r="B342" s="9" t="s">
        <v>191</v>
      </c>
      <c r="C342" s="7" t="s">
        <v>24</v>
      </c>
      <c r="D342" s="7" t="s">
        <v>35</v>
      </c>
      <c r="E342" s="7" t="s">
        <v>282</v>
      </c>
      <c r="F342" s="7" t="s">
        <v>89</v>
      </c>
      <c r="G342" s="47">
        <v>10488</v>
      </c>
      <c r="H342" s="47">
        <v>10488</v>
      </c>
      <c r="I342" s="5"/>
    </row>
    <row r="343" spans="1:9" s="13" customFormat="1" ht="48" customHeight="1">
      <c r="A343" s="19">
        <v>609</v>
      </c>
      <c r="B343" s="9" t="s">
        <v>179</v>
      </c>
      <c r="C343" s="7" t="s">
        <v>24</v>
      </c>
      <c r="D343" s="7" t="s">
        <v>35</v>
      </c>
      <c r="E343" s="7" t="s">
        <v>282</v>
      </c>
      <c r="F343" s="7" t="s">
        <v>72</v>
      </c>
      <c r="G343" s="47">
        <v>2510.6</v>
      </c>
      <c r="H343" s="47">
        <v>2510.6</v>
      </c>
      <c r="I343" s="5"/>
    </row>
    <row r="344" spans="1:9" s="13" customFormat="1" ht="56.25" customHeight="1">
      <c r="A344" s="19">
        <v>609</v>
      </c>
      <c r="B344" s="9" t="s">
        <v>180</v>
      </c>
      <c r="C344" s="7" t="s">
        <v>24</v>
      </c>
      <c r="D344" s="7" t="s">
        <v>35</v>
      </c>
      <c r="E344" s="7" t="s">
        <v>282</v>
      </c>
      <c r="F344" s="7" t="s">
        <v>74</v>
      </c>
      <c r="G344" s="47">
        <v>920</v>
      </c>
      <c r="H344" s="47">
        <v>920</v>
      </c>
      <c r="I344" s="5"/>
    </row>
    <row r="345" spans="1:9" s="13" customFormat="1" ht="28.5" customHeight="1">
      <c r="A345" s="19">
        <v>609</v>
      </c>
      <c r="B345" s="9" t="s">
        <v>77</v>
      </c>
      <c r="C345" s="7" t="s">
        <v>24</v>
      </c>
      <c r="D345" s="7" t="s">
        <v>35</v>
      </c>
      <c r="E345" s="7" t="s">
        <v>282</v>
      </c>
      <c r="F345" s="7" t="s">
        <v>76</v>
      </c>
      <c r="G345" s="47">
        <f>3.9+5.5</f>
        <v>9.4</v>
      </c>
      <c r="H345" s="47">
        <v>9.4</v>
      </c>
      <c r="I345" s="5"/>
    </row>
    <row r="346" spans="1:9" s="13" customFormat="1" ht="38.25" customHeight="1">
      <c r="A346" s="24">
        <v>631</v>
      </c>
      <c r="B346" s="12" t="s">
        <v>167</v>
      </c>
      <c r="C346" s="7"/>
      <c r="D346" s="7"/>
      <c r="E346" s="7"/>
      <c r="F346" s="7"/>
      <c r="G346" s="8">
        <f>G347+G354+G366</f>
        <v>55841.78620999999</v>
      </c>
      <c r="H346" s="8">
        <f>H347+H354+H366</f>
        <v>18135.3</v>
      </c>
      <c r="I346" s="5"/>
    </row>
    <row r="347" spans="1:8" ht="28.5" customHeight="1">
      <c r="A347" s="19">
        <v>631</v>
      </c>
      <c r="B347" s="9" t="s">
        <v>14</v>
      </c>
      <c r="C347" s="6" t="s">
        <v>39</v>
      </c>
      <c r="D347" s="6" t="s">
        <v>37</v>
      </c>
      <c r="E347" s="7"/>
      <c r="F347" s="7"/>
      <c r="G347" s="8">
        <f>G348+G352</f>
        <v>10935.34527</v>
      </c>
      <c r="H347" s="8">
        <f>H348+H352</f>
        <v>4864.915</v>
      </c>
    </row>
    <row r="348" spans="1:8" ht="60">
      <c r="A348" s="19">
        <v>631</v>
      </c>
      <c r="B348" s="9" t="s">
        <v>207</v>
      </c>
      <c r="C348" s="7" t="s">
        <v>39</v>
      </c>
      <c r="D348" s="7" t="s">
        <v>37</v>
      </c>
      <c r="E348" s="7" t="s">
        <v>125</v>
      </c>
      <c r="F348" s="7"/>
      <c r="G348" s="47">
        <f>G349</f>
        <v>6070.43027</v>
      </c>
      <c r="H348" s="47">
        <f>H349</f>
        <v>0</v>
      </c>
    </row>
    <row r="349" spans="1:8" ht="75">
      <c r="A349" s="19">
        <v>631</v>
      </c>
      <c r="B349" s="9" t="s">
        <v>158</v>
      </c>
      <c r="C349" s="7" t="s">
        <v>39</v>
      </c>
      <c r="D349" s="7" t="s">
        <v>37</v>
      </c>
      <c r="E349" s="7" t="s">
        <v>126</v>
      </c>
      <c r="F349" s="7"/>
      <c r="G349" s="47">
        <f>G351+G350</f>
        <v>6070.43027</v>
      </c>
      <c r="H349" s="47">
        <f>H351</f>
        <v>0</v>
      </c>
    </row>
    <row r="350" spans="1:8" ht="69" customHeight="1" hidden="1">
      <c r="A350" s="19">
        <v>631</v>
      </c>
      <c r="B350" s="9" t="s">
        <v>175</v>
      </c>
      <c r="C350" s="7" t="s">
        <v>39</v>
      </c>
      <c r="D350" s="7" t="s">
        <v>37</v>
      </c>
      <c r="E350" s="7" t="s">
        <v>126</v>
      </c>
      <c r="F350" s="7" t="s">
        <v>176</v>
      </c>
      <c r="G350" s="47">
        <v>0</v>
      </c>
      <c r="H350" s="47"/>
    </row>
    <row r="351" spans="1:8" ht="21" customHeight="1">
      <c r="A351" s="19">
        <v>631</v>
      </c>
      <c r="B351" s="9" t="s">
        <v>85</v>
      </c>
      <c r="C351" s="7" t="s">
        <v>39</v>
      </c>
      <c r="D351" s="7" t="s">
        <v>37</v>
      </c>
      <c r="E351" s="7" t="s">
        <v>126</v>
      </c>
      <c r="F351" s="7" t="s">
        <v>83</v>
      </c>
      <c r="G351" s="47">
        <v>6070.43027</v>
      </c>
      <c r="H351" s="47">
        <v>0</v>
      </c>
    </row>
    <row r="352" spans="1:8" ht="73.5" customHeight="1">
      <c r="A352" s="19">
        <v>631</v>
      </c>
      <c r="B352" s="9" t="s">
        <v>283</v>
      </c>
      <c r="C352" s="7" t="s">
        <v>39</v>
      </c>
      <c r="D352" s="7" t="s">
        <v>37</v>
      </c>
      <c r="E352" s="7" t="s">
        <v>284</v>
      </c>
      <c r="F352" s="7"/>
      <c r="G352" s="47">
        <f>G353</f>
        <v>4864.915</v>
      </c>
      <c r="H352" s="47">
        <f>H353</f>
        <v>4864.915</v>
      </c>
    </row>
    <row r="353" spans="1:8" ht="19.5" customHeight="1">
      <c r="A353" s="19">
        <v>631</v>
      </c>
      <c r="B353" s="9" t="s">
        <v>85</v>
      </c>
      <c r="C353" s="7" t="s">
        <v>39</v>
      </c>
      <c r="D353" s="7" t="s">
        <v>37</v>
      </c>
      <c r="E353" s="7" t="s">
        <v>284</v>
      </c>
      <c r="F353" s="7" t="s">
        <v>83</v>
      </c>
      <c r="G353" s="47">
        <v>4864.915</v>
      </c>
      <c r="H353" s="47">
        <v>4864.915</v>
      </c>
    </row>
    <row r="354" spans="1:8" ht="19.5" customHeight="1">
      <c r="A354" s="19">
        <v>631</v>
      </c>
      <c r="B354" s="9" t="s">
        <v>131</v>
      </c>
      <c r="C354" s="6" t="s">
        <v>40</v>
      </c>
      <c r="D354" s="6" t="s">
        <v>22</v>
      </c>
      <c r="E354" s="7"/>
      <c r="F354" s="7"/>
      <c r="G354" s="8">
        <f>G355+G361</f>
        <v>34464.89053</v>
      </c>
      <c r="H354" s="8">
        <f>H355+H361</f>
        <v>13270.384999999998</v>
      </c>
    </row>
    <row r="355" spans="1:8" ht="60">
      <c r="A355" s="19">
        <v>631</v>
      </c>
      <c r="B355" s="9" t="s">
        <v>207</v>
      </c>
      <c r="C355" s="7" t="s">
        <v>40</v>
      </c>
      <c r="D355" s="7" t="s">
        <v>22</v>
      </c>
      <c r="E355" s="7" t="s">
        <v>125</v>
      </c>
      <c r="F355" s="7"/>
      <c r="G355" s="47">
        <f>G358+G364+G356</f>
        <v>21375.805529999998</v>
      </c>
      <c r="H355" s="47">
        <f>H358+H364+H356</f>
        <v>181.3</v>
      </c>
    </row>
    <row r="356" spans="1:8" ht="45">
      <c r="A356" s="46">
        <v>631</v>
      </c>
      <c r="B356" s="9" t="s">
        <v>330</v>
      </c>
      <c r="C356" s="7" t="s">
        <v>40</v>
      </c>
      <c r="D356" s="7" t="s">
        <v>22</v>
      </c>
      <c r="E356" s="7" t="s">
        <v>331</v>
      </c>
      <c r="F356" s="7"/>
      <c r="G356" s="47">
        <f>G357</f>
        <v>51.3</v>
      </c>
      <c r="H356" s="47">
        <f>H357</f>
        <v>51.3</v>
      </c>
    </row>
    <row r="357" spans="1:8" ht="24.75" customHeight="1">
      <c r="A357" s="46">
        <v>631</v>
      </c>
      <c r="B357" s="9" t="s">
        <v>85</v>
      </c>
      <c r="C357" s="7" t="s">
        <v>40</v>
      </c>
      <c r="D357" s="7" t="s">
        <v>22</v>
      </c>
      <c r="E357" s="7" t="s">
        <v>331</v>
      </c>
      <c r="F357" s="7" t="s">
        <v>83</v>
      </c>
      <c r="G357" s="47">
        <v>51.3</v>
      </c>
      <c r="H357" s="47">
        <v>51.3</v>
      </c>
    </row>
    <row r="358" spans="1:8" ht="75">
      <c r="A358" s="19">
        <v>631</v>
      </c>
      <c r="B358" s="9" t="s">
        <v>158</v>
      </c>
      <c r="C358" s="7" t="s">
        <v>40</v>
      </c>
      <c r="D358" s="7" t="s">
        <v>22</v>
      </c>
      <c r="E358" s="7" t="s">
        <v>126</v>
      </c>
      <c r="F358" s="7"/>
      <c r="G358" s="47">
        <f>SUM(G359:G360)</f>
        <v>21194.50553</v>
      </c>
      <c r="H358" s="47">
        <f>SUM(H359:H360)</f>
        <v>0</v>
      </c>
    </row>
    <row r="359" spans="1:8" ht="17.25" customHeight="1">
      <c r="A359" s="19">
        <v>631</v>
      </c>
      <c r="B359" s="9" t="s">
        <v>85</v>
      </c>
      <c r="C359" s="7" t="s">
        <v>40</v>
      </c>
      <c r="D359" s="7" t="s">
        <v>22</v>
      </c>
      <c r="E359" s="7" t="s">
        <v>126</v>
      </c>
      <c r="F359" s="7" t="s">
        <v>83</v>
      </c>
      <c r="G359" s="47">
        <v>5762.87575</v>
      </c>
      <c r="H359" s="47">
        <v>0</v>
      </c>
    </row>
    <row r="360" spans="1:8" ht="17.25" customHeight="1">
      <c r="A360" s="19">
        <v>631</v>
      </c>
      <c r="B360" s="9" t="s">
        <v>86</v>
      </c>
      <c r="C360" s="7" t="s">
        <v>40</v>
      </c>
      <c r="D360" s="7" t="s">
        <v>22</v>
      </c>
      <c r="E360" s="7" t="s">
        <v>126</v>
      </c>
      <c r="F360" s="7" t="s">
        <v>84</v>
      </c>
      <c r="G360" s="47">
        <v>15431.62978</v>
      </c>
      <c r="H360" s="49">
        <v>0</v>
      </c>
    </row>
    <row r="361" spans="1:8" ht="75">
      <c r="A361" s="19">
        <v>631</v>
      </c>
      <c r="B361" s="9" t="s">
        <v>283</v>
      </c>
      <c r="C361" s="7" t="s">
        <v>40</v>
      </c>
      <c r="D361" s="7" t="s">
        <v>22</v>
      </c>
      <c r="E361" s="7" t="s">
        <v>284</v>
      </c>
      <c r="F361" s="7"/>
      <c r="G361" s="47">
        <f>G362+G363</f>
        <v>13089.085</v>
      </c>
      <c r="H361" s="47">
        <f>H362+H363</f>
        <v>13089.085</v>
      </c>
    </row>
    <row r="362" spans="1:8" ht="15">
      <c r="A362" s="19">
        <v>631</v>
      </c>
      <c r="B362" s="9" t="s">
        <v>85</v>
      </c>
      <c r="C362" s="7" t="s">
        <v>40</v>
      </c>
      <c r="D362" s="7" t="s">
        <v>22</v>
      </c>
      <c r="E362" s="7" t="s">
        <v>284</v>
      </c>
      <c r="F362" s="7" t="s">
        <v>83</v>
      </c>
      <c r="G362" s="47">
        <v>7507.11852</v>
      </c>
      <c r="H362" s="47">
        <v>5735.601</v>
      </c>
    </row>
    <row r="363" spans="1:8" ht="15">
      <c r="A363" s="19">
        <v>631</v>
      </c>
      <c r="B363" s="9" t="s">
        <v>86</v>
      </c>
      <c r="C363" s="7" t="s">
        <v>40</v>
      </c>
      <c r="D363" s="7" t="s">
        <v>22</v>
      </c>
      <c r="E363" s="7" t="s">
        <v>284</v>
      </c>
      <c r="F363" s="7" t="s">
        <v>84</v>
      </c>
      <c r="G363" s="47">
        <v>5581.96648</v>
      </c>
      <c r="H363" s="47">
        <v>7353.484</v>
      </c>
    </row>
    <row r="364" spans="1:8" ht="51.75" customHeight="1">
      <c r="A364" s="19">
        <v>631</v>
      </c>
      <c r="B364" s="9" t="s">
        <v>300</v>
      </c>
      <c r="C364" s="7" t="s">
        <v>40</v>
      </c>
      <c r="D364" s="7" t="s">
        <v>22</v>
      </c>
      <c r="E364" s="7" t="s">
        <v>301</v>
      </c>
      <c r="F364" s="7"/>
      <c r="G364" s="47">
        <f>G365</f>
        <v>130</v>
      </c>
      <c r="H364" s="47">
        <f>H365</f>
        <v>130</v>
      </c>
    </row>
    <row r="365" spans="1:8" ht="25.5" customHeight="1">
      <c r="A365" s="19">
        <v>631</v>
      </c>
      <c r="B365" s="9" t="s">
        <v>86</v>
      </c>
      <c r="C365" s="7" t="s">
        <v>40</v>
      </c>
      <c r="D365" s="7" t="s">
        <v>22</v>
      </c>
      <c r="E365" s="7" t="s">
        <v>301</v>
      </c>
      <c r="F365" s="7" t="s">
        <v>84</v>
      </c>
      <c r="G365" s="47">
        <v>130</v>
      </c>
      <c r="H365" s="47">
        <v>130</v>
      </c>
    </row>
    <row r="366" spans="1:8" ht="30.75">
      <c r="A366" s="19">
        <v>631</v>
      </c>
      <c r="B366" s="9" t="s">
        <v>132</v>
      </c>
      <c r="C366" s="6" t="s">
        <v>40</v>
      </c>
      <c r="D366" s="6" t="s">
        <v>23</v>
      </c>
      <c r="E366" s="7"/>
      <c r="F366" s="7"/>
      <c r="G366" s="8">
        <f>G367+G373+G381</f>
        <v>10441.55041</v>
      </c>
      <c r="H366" s="8">
        <f>H367+H373+H381</f>
        <v>0</v>
      </c>
    </row>
    <row r="367" spans="1:8" ht="60">
      <c r="A367" s="19">
        <v>631</v>
      </c>
      <c r="B367" s="9" t="s">
        <v>207</v>
      </c>
      <c r="C367" s="7" t="s">
        <v>40</v>
      </c>
      <c r="D367" s="7" t="s">
        <v>23</v>
      </c>
      <c r="E367" s="7" t="s">
        <v>125</v>
      </c>
      <c r="F367" s="7"/>
      <c r="G367" s="47">
        <f>G368+G377</f>
        <v>9107.05041</v>
      </c>
      <c r="H367" s="47">
        <f>H368+H377</f>
        <v>0</v>
      </c>
    </row>
    <row r="368" spans="1:8" ht="30">
      <c r="A368" s="19">
        <v>631</v>
      </c>
      <c r="B368" s="9" t="s">
        <v>90</v>
      </c>
      <c r="C368" s="7" t="s">
        <v>40</v>
      </c>
      <c r="D368" s="7" t="s">
        <v>23</v>
      </c>
      <c r="E368" s="7" t="s">
        <v>133</v>
      </c>
      <c r="F368" s="7"/>
      <c r="G368" s="47">
        <f>SUM(G369:G372)</f>
        <v>3307.05041</v>
      </c>
      <c r="H368" s="47">
        <f>SUM(H369:H372)</f>
        <v>0</v>
      </c>
    </row>
    <row r="369" spans="1:8" ht="30">
      <c r="A369" s="19">
        <v>631</v>
      </c>
      <c r="B369" s="9" t="s">
        <v>91</v>
      </c>
      <c r="C369" s="7" t="s">
        <v>40</v>
      </c>
      <c r="D369" s="7" t="s">
        <v>23</v>
      </c>
      <c r="E369" s="7" t="s">
        <v>133</v>
      </c>
      <c r="F369" s="7" t="s">
        <v>89</v>
      </c>
      <c r="G369" s="47">
        <f>2785.43641+13</f>
        <v>2798.43641</v>
      </c>
      <c r="H369" s="48">
        <v>0</v>
      </c>
    </row>
    <row r="370" spans="1:8" ht="45">
      <c r="A370" s="19">
        <v>631</v>
      </c>
      <c r="B370" s="9" t="s">
        <v>75</v>
      </c>
      <c r="C370" s="7" t="s">
        <v>40</v>
      </c>
      <c r="D370" s="7" t="s">
        <v>23</v>
      </c>
      <c r="E370" s="7" t="s">
        <v>133</v>
      </c>
      <c r="F370" s="7" t="s">
        <v>74</v>
      </c>
      <c r="G370" s="47">
        <v>506.815</v>
      </c>
      <c r="H370" s="47">
        <v>0</v>
      </c>
    </row>
    <row r="371" spans="1:8" ht="15" hidden="1">
      <c r="A371" s="19">
        <v>631</v>
      </c>
      <c r="B371" s="9" t="s">
        <v>77</v>
      </c>
      <c r="C371" s="7" t="s">
        <v>40</v>
      </c>
      <c r="D371" s="7" t="s">
        <v>23</v>
      </c>
      <c r="E371" s="7" t="s">
        <v>133</v>
      </c>
      <c r="F371" s="7" t="s">
        <v>76</v>
      </c>
      <c r="G371" s="47">
        <v>0</v>
      </c>
      <c r="H371" s="48">
        <v>0</v>
      </c>
    </row>
    <row r="372" spans="1:8" ht="27.75" customHeight="1">
      <c r="A372" s="19">
        <v>631</v>
      </c>
      <c r="B372" s="9" t="s">
        <v>77</v>
      </c>
      <c r="C372" s="7" t="s">
        <v>40</v>
      </c>
      <c r="D372" s="7" t="s">
        <v>23</v>
      </c>
      <c r="E372" s="7" t="s">
        <v>133</v>
      </c>
      <c r="F372" s="7" t="s">
        <v>76</v>
      </c>
      <c r="G372" s="47">
        <f>0.8+0.999</f>
        <v>1.799</v>
      </c>
      <c r="H372" s="47">
        <v>0</v>
      </c>
    </row>
    <row r="373" spans="1:8" ht="30">
      <c r="A373" s="19">
        <v>631</v>
      </c>
      <c r="B373" s="9" t="s">
        <v>64</v>
      </c>
      <c r="C373" s="7" t="s">
        <v>40</v>
      </c>
      <c r="D373" s="7" t="s">
        <v>23</v>
      </c>
      <c r="E373" s="7" t="s">
        <v>134</v>
      </c>
      <c r="F373" s="7"/>
      <c r="G373" s="47">
        <f>G374+G375+G376</f>
        <v>303</v>
      </c>
      <c r="H373" s="47">
        <f>H374+H375+H376</f>
        <v>0</v>
      </c>
    </row>
    <row r="374" spans="1:8" ht="45">
      <c r="A374" s="19">
        <v>631</v>
      </c>
      <c r="B374" s="9" t="s">
        <v>75</v>
      </c>
      <c r="C374" s="7" t="s">
        <v>40</v>
      </c>
      <c r="D374" s="7" t="s">
        <v>23</v>
      </c>
      <c r="E374" s="7" t="s">
        <v>134</v>
      </c>
      <c r="F374" s="7" t="s">
        <v>74</v>
      </c>
      <c r="G374" s="47">
        <v>303</v>
      </c>
      <c r="H374" s="47">
        <v>0</v>
      </c>
    </row>
    <row r="375" spans="1:8" ht="71.25" customHeight="1" hidden="1">
      <c r="A375" s="19">
        <v>631</v>
      </c>
      <c r="B375" s="9" t="s">
        <v>175</v>
      </c>
      <c r="C375" s="7" t="s">
        <v>40</v>
      </c>
      <c r="D375" s="7" t="s">
        <v>23</v>
      </c>
      <c r="E375" s="7" t="s">
        <v>134</v>
      </c>
      <c r="F375" s="7" t="s">
        <v>176</v>
      </c>
      <c r="G375" s="47">
        <v>0</v>
      </c>
      <c r="H375" s="47"/>
    </row>
    <row r="376" spans="1:8" ht="27" customHeight="1" hidden="1">
      <c r="A376" s="19">
        <v>631</v>
      </c>
      <c r="B376" s="9" t="s">
        <v>86</v>
      </c>
      <c r="C376" s="7" t="s">
        <v>40</v>
      </c>
      <c r="D376" s="7" t="s">
        <v>23</v>
      </c>
      <c r="E376" s="7" t="s">
        <v>134</v>
      </c>
      <c r="F376" s="7" t="s">
        <v>84</v>
      </c>
      <c r="G376" s="47">
        <v>0</v>
      </c>
      <c r="H376" s="47"/>
    </row>
    <row r="377" spans="1:8" ht="75">
      <c r="A377" s="19">
        <v>631</v>
      </c>
      <c r="B377" s="9" t="s">
        <v>216</v>
      </c>
      <c r="C377" s="7" t="s">
        <v>40</v>
      </c>
      <c r="D377" s="7" t="s">
        <v>23</v>
      </c>
      <c r="E377" s="7" t="s">
        <v>126</v>
      </c>
      <c r="F377" s="7"/>
      <c r="G377" s="47">
        <f>G378+G379+G380</f>
        <v>5800</v>
      </c>
      <c r="H377" s="47">
        <f>H378+H379+H380</f>
        <v>0</v>
      </c>
    </row>
    <row r="378" spans="1:8" ht="45" hidden="1">
      <c r="A378" s="19">
        <v>631</v>
      </c>
      <c r="B378" s="9" t="s">
        <v>75</v>
      </c>
      <c r="C378" s="7" t="s">
        <v>40</v>
      </c>
      <c r="D378" s="7" t="s">
        <v>23</v>
      </c>
      <c r="E378" s="7" t="s">
        <v>126</v>
      </c>
      <c r="F378" s="7" t="s">
        <v>74</v>
      </c>
      <c r="G378" s="47">
        <v>0</v>
      </c>
      <c r="H378" s="47">
        <v>0</v>
      </c>
    </row>
    <row r="379" spans="1:8" ht="21.75" customHeight="1">
      <c r="A379" s="19">
        <v>631</v>
      </c>
      <c r="B379" s="9" t="s">
        <v>85</v>
      </c>
      <c r="C379" s="7" t="s">
        <v>40</v>
      </c>
      <c r="D379" s="7" t="s">
        <v>23</v>
      </c>
      <c r="E379" s="7" t="s">
        <v>126</v>
      </c>
      <c r="F379" s="7" t="s">
        <v>83</v>
      </c>
      <c r="G379" s="47">
        <v>536</v>
      </c>
      <c r="H379" s="47">
        <v>0</v>
      </c>
    </row>
    <row r="380" spans="1:8" ht="21.75" customHeight="1">
      <c r="A380" s="19">
        <v>631</v>
      </c>
      <c r="B380" s="9" t="s">
        <v>86</v>
      </c>
      <c r="C380" s="7" t="s">
        <v>40</v>
      </c>
      <c r="D380" s="7" t="s">
        <v>23</v>
      </c>
      <c r="E380" s="7" t="s">
        <v>126</v>
      </c>
      <c r="F380" s="7" t="s">
        <v>84</v>
      </c>
      <c r="G380" s="47">
        <f>4664+300+300</f>
        <v>5264</v>
      </c>
      <c r="H380" s="47">
        <v>0</v>
      </c>
    </row>
    <row r="381" spans="1:8" ht="75.75" customHeight="1">
      <c r="A381" s="19">
        <v>631</v>
      </c>
      <c r="B381" s="9" t="s">
        <v>198</v>
      </c>
      <c r="C381" s="7" t="s">
        <v>40</v>
      </c>
      <c r="D381" s="7" t="s">
        <v>23</v>
      </c>
      <c r="E381" s="7" t="s">
        <v>129</v>
      </c>
      <c r="F381" s="7"/>
      <c r="G381" s="47">
        <f>G382</f>
        <v>1031.5</v>
      </c>
      <c r="H381" s="47">
        <f>H382</f>
        <v>0</v>
      </c>
    </row>
    <row r="382" spans="1:8" ht="78.75" customHeight="1">
      <c r="A382" s="19">
        <v>631</v>
      </c>
      <c r="B382" s="9" t="s">
        <v>216</v>
      </c>
      <c r="C382" s="7" t="s">
        <v>40</v>
      </c>
      <c r="D382" s="7" t="s">
        <v>23</v>
      </c>
      <c r="E382" s="7" t="s">
        <v>130</v>
      </c>
      <c r="F382" s="7"/>
      <c r="G382" s="47">
        <f>G383</f>
        <v>1031.5</v>
      </c>
      <c r="H382" s="47">
        <f>H383</f>
        <v>0</v>
      </c>
    </row>
    <row r="383" spans="1:8" ht="23.25" customHeight="1">
      <c r="A383" s="19">
        <v>631</v>
      </c>
      <c r="B383" s="9" t="s">
        <v>86</v>
      </c>
      <c r="C383" s="7" t="s">
        <v>40</v>
      </c>
      <c r="D383" s="7" t="s">
        <v>23</v>
      </c>
      <c r="E383" s="7" t="s">
        <v>130</v>
      </c>
      <c r="F383" s="7" t="s">
        <v>84</v>
      </c>
      <c r="G383" s="47">
        <v>1031.5</v>
      </c>
      <c r="H383" s="47">
        <v>0</v>
      </c>
    </row>
    <row r="384" spans="1:8" ht="47.25">
      <c r="A384" s="24">
        <v>633</v>
      </c>
      <c r="B384" s="12" t="s">
        <v>168</v>
      </c>
      <c r="C384" s="37"/>
      <c r="D384" s="37"/>
      <c r="E384" s="37"/>
      <c r="F384" s="37"/>
      <c r="G384" s="50">
        <f>G389+G385</f>
        <v>16089.101</v>
      </c>
      <c r="H384" s="50">
        <f>H389+H385</f>
        <v>15563</v>
      </c>
    </row>
    <row r="385" spans="1:8" ht="26.25" customHeight="1">
      <c r="A385" s="24">
        <v>633</v>
      </c>
      <c r="B385" s="9" t="s">
        <v>189</v>
      </c>
      <c r="C385" s="6" t="s">
        <v>24</v>
      </c>
      <c r="D385" s="6" t="s">
        <v>23</v>
      </c>
      <c r="E385" s="7"/>
      <c r="F385" s="7"/>
      <c r="G385" s="8">
        <f>G387</f>
        <v>6045</v>
      </c>
      <c r="H385" s="8">
        <f>H387</f>
        <v>6045</v>
      </c>
    </row>
    <row r="386" spans="1:8" ht="30">
      <c r="A386" s="31">
        <v>633</v>
      </c>
      <c r="B386" s="9" t="s">
        <v>173</v>
      </c>
      <c r="C386" s="7" t="s">
        <v>24</v>
      </c>
      <c r="D386" s="7" t="s">
        <v>23</v>
      </c>
      <c r="E386" s="7" t="s">
        <v>62</v>
      </c>
      <c r="F386" s="7"/>
      <c r="G386" s="47">
        <f>G387</f>
        <v>6045</v>
      </c>
      <c r="H386" s="47">
        <f>H387</f>
        <v>6045</v>
      </c>
    </row>
    <row r="387" spans="1:8" ht="90">
      <c r="A387" s="19">
        <v>633</v>
      </c>
      <c r="B387" s="9" t="s">
        <v>230</v>
      </c>
      <c r="C387" s="7" t="s">
        <v>24</v>
      </c>
      <c r="D387" s="7" t="s">
        <v>23</v>
      </c>
      <c r="E387" s="7" t="s">
        <v>266</v>
      </c>
      <c r="F387" s="7"/>
      <c r="G387" s="47">
        <f>G388</f>
        <v>6045</v>
      </c>
      <c r="H387" s="47">
        <f>H388</f>
        <v>6045</v>
      </c>
    </row>
    <row r="388" spans="1:8" ht="21.75" customHeight="1">
      <c r="A388" s="19">
        <v>633</v>
      </c>
      <c r="B388" s="9" t="s">
        <v>223</v>
      </c>
      <c r="C388" s="7" t="s">
        <v>24</v>
      </c>
      <c r="D388" s="7" t="s">
        <v>23</v>
      </c>
      <c r="E388" s="7" t="s">
        <v>266</v>
      </c>
      <c r="F388" s="7" t="s">
        <v>222</v>
      </c>
      <c r="G388" s="47">
        <v>6045</v>
      </c>
      <c r="H388" s="47">
        <v>6045</v>
      </c>
    </row>
    <row r="389" spans="1:8" ht="34.5" customHeight="1">
      <c r="A389" s="19">
        <v>633</v>
      </c>
      <c r="B389" s="9" t="s">
        <v>11</v>
      </c>
      <c r="C389" s="6">
        <v>10</v>
      </c>
      <c r="D389" s="6" t="s">
        <v>35</v>
      </c>
      <c r="E389" s="7"/>
      <c r="F389" s="7"/>
      <c r="G389" s="8">
        <f>G390+G393</f>
        <v>10044.101</v>
      </c>
      <c r="H389" s="8">
        <f>H390+H393</f>
        <v>9518</v>
      </c>
    </row>
    <row r="390" spans="1:8" ht="54.75" customHeight="1">
      <c r="A390" s="19">
        <v>633</v>
      </c>
      <c r="B390" s="9" t="s">
        <v>208</v>
      </c>
      <c r="C390" s="7">
        <v>10</v>
      </c>
      <c r="D390" s="7" t="s">
        <v>35</v>
      </c>
      <c r="E390" s="7" t="s">
        <v>142</v>
      </c>
      <c r="F390" s="7"/>
      <c r="G390" s="47">
        <f>G391</f>
        <v>526.101</v>
      </c>
      <c r="H390" s="47">
        <f>H391</f>
        <v>0</v>
      </c>
    </row>
    <row r="391" spans="1:8" ht="30">
      <c r="A391" s="19">
        <v>633</v>
      </c>
      <c r="B391" s="9" t="s">
        <v>64</v>
      </c>
      <c r="C391" s="7">
        <v>10</v>
      </c>
      <c r="D391" s="7" t="s">
        <v>35</v>
      </c>
      <c r="E391" s="7" t="s">
        <v>143</v>
      </c>
      <c r="F391" s="7"/>
      <c r="G391" s="47">
        <f>G392</f>
        <v>526.101</v>
      </c>
      <c r="H391" s="47">
        <f>H392</f>
        <v>0</v>
      </c>
    </row>
    <row r="392" spans="1:8" ht="45">
      <c r="A392" s="19">
        <v>633</v>
      </c>
      <c r="B392" s="9" t="s">
        <v>75</v>
      </c>
      <c r="C392" s="7">
        <v>10</v>
      </c>
      <c r="D392" s="7" t="s">
        <v>35</v>
      </c>
      <c r="E392" s="7" t="s">
        <v>143</v>
      </c>
      <c r="F392" s="7" t="s">
        <v>74</v>
      </c>
      <c r="G392" s="47">
        <v>526.101</v>
      </c>
      <c r="H392" s="47">
        <v>0</v>
      </c>
    </row>
    <row r="393" spans="1:8" ht="75">
      <c r="A393" s="19">
        <v>633</v>
      </c>
      <c r="B393" s="9" t="s">
        <v>231</v>
      </c>
      <c r="C393" s="7">
        <v>10</v>
      </c>
      <c r="D393" s="7" t="s">
        <v>35</v>
      </c>
      <c r="E393" s="7" t="s">
        <v>285</v>
      </c>
      <c r="F393" s="7"/>
      <c r="G393" s="47">
        <f>SUM(G394:G397)</f>
        <v>9518</v>
      </c>
      <c r="H393" s="47">
        <f>SUM(H394:H397)</f>
        <v>9518</v>
      </c>
    </row>
    <row r="394" spans="1:8" ht="45">
      <c r="A394" s="19">
        <v>633</v>
      </c>
      <c r="B394" s="9" t="s">
        <v>179</v>
      </c>
      <c r="C394" s="7">
        <v>10</v>
      </c>
      <c r="D394" s="7" t="s">
        <v>35</v>
      </c>
      <c r="E394" s="7" t="s">
        <v>285</v>
      </c>
      <c r="F394" s="7" t="s">
        <v>72</v>
      </c>
      <c r="G394" s="47">
        <v>2984.72</v>
      </c>
      <c r="H394" s="47">
        <v>2984.72</v>
      </c>
    </row>
    <row r="395" spans="1:8" ht="45">
      <c r="A395" s="19">
        <v>633</v>
      </c>
      <c r="B395" s="9" t="s">
        <v>180</v>
      </c>
      <c r="C395" s="7">
        <v>10</v>
      </c>
      <c r="D395" s="7" t="s">
        <v>35</v>
      </c>
      <c r="E395" s="7" t="s">
        <v>285</v>
      </c>
      <c r="F395" s="7" t="s">
        <v>74</v>
      </c>
      <c r="G395" s="47">
        <v>350.28</v>
      </c>
      <c r="H395" s="47">
        <v>350.28</v>
      </c>
    </row>
    <row r="396" spans="1:8" ht="21" customHeight="1">
      <c r="A396" s="19">
        <v>633</v>
      </c>
      <c r="B396" s="9" t="s">
        <v>85</v>
      </c>
      <c r="C396" s="7">
        <v>10</v>
      </c>
      <c r="D396" s="7" t="s">
        <v>35</v>
      </c>
      <c r="E396" s="7" t="s">
        <v>285</v>
      </c>
      <c r="F396" s="7" t="s">
        <v>83</v>
      </c>
      <c r="G396" s="47">
        <v>6150</v>
      </c>
      <c r="H396" s="47">
        <v>6150</v>
      </c>
    </row>
    <row r="397" spans="1:8" ht="75">
      <c r="A397" s="19">
        <v>633</v>
      </c>
      <c r="B397" s="9" t="s">
        <v>190</v>
      </c>
      <c r="C397" s="7">
        <v>10</v>
      </c>
      <c r="D397" s="7" t="s">
        <v>35</v>
      </c>
      <c r="E397" s="7" t="s">
        <v>285</v>
      </c>
      <c r="F397" s="7" t="s">
        <v>76</v>
      </c>
      <c r="G397" s="47">
        <v>33</v>
      </c>
      <c r="H397" s="47">
        <v>33</v>
      </c>
    </row>
    <row r="398" spans="1:8" ht="31.5">
      <c r="A398" s="24">
        <v>931</v>
      </c>
      <c r="B398" s="12" t="s">
        <v>169</v>
      </c>
      <c r="C398" s="37"/>
      <c r="D398" s="37"/>
      <c r="E398" s="37"/>
      <c r="F398" s="37"/>
      <c r="G398" s="50">
        <f>G399+G406+G410+G421+G425+G430+G437</f>
        <v>123989.48379</v>
      </c>
      <c r="H398" s="50">
        <f>H399+H406+H410+H421+H425+H430+H437</f>
        <v>1253</v>
      </c>
    </row>
    <row r="399" spans="1:8" ht="45.75">
      <c r="A399" s="19">
        <v>931</v>
      </c>
      <c r="B399" s="9" t="s">
        <v>34</v>
      </c>
      <c r="C399" s="6" t="s">
        <v>22</v>
      </c>
      <c r="D399" s="6" t="s">
        <v>35</v>
      </c>
      <c r="E399" s="7"/>
      <c r="F399" s="7"/>
      <c r="G399" s="8">
        <f aca="true" t="shared" si="14" ref="G399:H401">G400</f>
        <v>10753.891520000001</v>
      </c>
      <c r="H399" s="8">
        <f t="shared" si="14"/>
        <v>0</v>
      </c>
    </row>
    <row r="400" spans="1:8" ht="60">
      <c r="A400" s="19">
        <v>931</v>
      </c>
      <c r="B400" s="9" t="s">
        <v>209</v>
      </c>
      <c r="C400" s="7" t="s">
        <v>22</v>
      </c>
      <c r="D400" s="7" t="s">
        <v>35</v>
      </c>
      <c r="E400" s="7" t="s">
        <v>67</v>
      </c>
      <c r="F400" s="7"/>
      <c r="G400" s="47">
        <f t="shared" si="14"/>
        <v>10753.891520000001</v>
      </c>
      <c r="H400" s="47">
        <f t="shared" si="14"/>
        <v>0</v>
      </c>
    </row>
    <row r="401" spans="1:8" ht="45">
      <c r="A401" s="19">
        <v>931</v>
      </c>
      <c r="B401" s="9" t="s">
        <v>210</v>
      </c>
      <c r="C401" s="7" t="s">
        <v>22</v>
      </c>
      <c r="D401" s="7" t="s">
        <v>35</v>
      </c>
      <c r="E401" s="7" t="s">
        <v>78</v>
      </c>
      <c r="F401" s="7"/>
      <c r="G401" s="47">
        <f t="shared" si="14"/>
        <v>10753.891520000001</v>
      </c>
      <c r="H401" s="47">
        <f t="shared" si="14"/>
        <v>0</v>
      </c>
    </row>
    <row r="402" spans="1:8" ht="30">
      <c r="A402" s="19">
        <v>931</v>
      </c>
      <c r="B402" s="9" t="s">
        <v>63</v>
      </c>
      <c r="C402" s="7" t="s">
        <v>22</v>
      </c>
      <c r="D402" s="7" t="s">
        <v>35</v>
      </c>
      <c r="E402" s="7" t="s">
        <v>79</v>
      </c>
      <c r="F402" s="7"/>
      <c r="G402" s="47">
        <f>SUM(G403:G405)</f>
        <v>10753.891520000001</v>
      </c>
      <c r="H402" s="47">
        <f>SUM(H403:H405)</f>
        <v>0</v>
      </c>
    </row>
    <row r="403" spans="1:8" ht="30">
      <c r="A403" s="19">
        <v>931</v>
      </c>
      <c r="B403" s="9" t="s">
        <v>73</v>
      </c>
      <c r="C403" s="7" t="s">
        <v>22</v>
      </c>
      <c r="D403" s="7" t="s">
        <v>35</v>
      </c>
      <c r="E403" s="7" t="s">
        <v>79</v>
      </c>
      <c r="F403" s="7" t="s">
        <v>72</v>
      </c>
      <c r="G403" s="47">
        <f>8896.0359+50.67</f>
        <v>8946.7059</v>
      </c>
      <c r="H403" s="48">
        <v>0</v>
      </c>
    </row>
    <row r="404" spans="1:8" ht="45">
      <c r="A404" s="19">
        <v>931</v>
      </c>
      <c r="B404" s="9" t="s">
        <v>75</v>
      </c>
      <c r="C404" s="7" t="s">
        <v>22</v>
      </c>
      <c r="D404" s="7" t="s">
        <v>35</v>
      </c>
      <c r="E404" s="7" t="s">
        <v>79</v>
      </c>
      <c r="F404" s="7" t="s">
        <v>74</v>
      </c>
      <c r="G404" s="47">
        <v>1807.18562</v>
      </c>
      <c r="H404" s="48">
        <v>0</v>
      </c>
    </row>
    <row r="405" spans="1:8" ht="15" hidden="1">
      <c r="A405" s="19">
        <v>931</v>
      </c>
      <c r="B405" s="9" t="s">
        <v>77</v>
      </c>
      <c r="C405" s="7" t="s">
        <v>22</v>
      </c>
      <c r="D405" s="7" t="s">
        <v>35</v>
      </c>
      <c r="E405" s="7" t="s">
        <v>79</v>
      </c>
      <c r="F405" s="7" t="s">
        <v>76</v>
      </c>
      <c r="G405" s="47">
        <v>0</v>
      </c>
      <c r="H405" s="48">
        <v>0</v>
      </c>
    </row>
    <row r="406" spans="1:8" ht="24.75" customHeight="1">
      <c r="A406" s="19">
        <v>931</v>
      </c>
      <c r="B406" s="9" t="s">
        <v>17</v>
      </c>
      <c r="C406" s="6" t="s">
        <v>22</v>
      </c>
      <c r="D406" s="6">
        <v>11</v>
      </c>
      <c r="E406" s="7"/>
      <c r="F406" s="7"/>
      <c r="G406" s="8">
        <f aca="true" t="shared" si="15" ref="G406:H408">G407</f>
        <v>411.63201</v>
      </c>
      <c r="H406" s="8">
        <f t="shared" si="15"/>
        <v>0</v>
      </c>
    </row>
    <row r="407" spans="1:8" ht="31.5" customHeight="1">
      <c r="A407" s="19">
        <v>931</v>
      </c>
      <c r="B407" s="9" t="s">
        <v>173</v>
      </c>
      <c r="C407" s="7" t="s">
        <v>22</v>
      </c>
      <c r="D407" s="7">
        <v>11</v>
      </c>
      <c r="E407" s="7" t="s">
        <v>62</v>
      </c>
      <c r="F407" s="7"/>
      <c r="G407" s="47">
        <f t="shared" si="15"/>
        <v>411.63201</v>
      </c>
      <c r="H407" s="47">
        <f t="shared" si="15"/>
        <v>0</v>
      </c>
    </row>
    <row r="408" spans="1:8" ht="24.75" customHeight="1">
      <c r="A408" s="19">
        <v>931</v>
      </c>
      <c r="B408" s="9" t="s">
        <v>66</v>
      </c>
      <c r="C408" s="7" t="s">
        <v>22</v>
      </c>
      <c r="D408" s="7" t="s">
        <v>57</v>
      </c>
      <c r="E408" s="7" t="s">
        <v>68</v>
      </c>
      <c r="F408" s="7"/>
      <c r="G408" s="47">
        <f t="shared" si="15"/>
        <v>411.63201</v>
      </c>
      <c r="H408" s="47">
        <f t="shared" si="15"/>
        <v>0</v>
      </c>
    </row>
    <row r="409" spans="1:8" ht="22.5" customHeight="1">
      <c r="A409" s="19">
        <v>931</v>
      </c>
      <c r="B409" s="9" t="s">
        <v>53</v>
      </c>
      <c r="C409" s="7" t="s">
        <v>22</v>
      </c>
      <c r="D409" s="7">
        <v>11</v>
      </c>
      <c r="E409" s="7" t="s">
        <v>68</v>
      </c>
      <c r="F409" s="7" t="s">
        <v>52</v>
      </c>
      <c r="G409" s="47">
        <v>411.63201</v>
      </c>
      <c r="H409" s="48">
        <v>0</v>
      </c>
    </row>
    <row r="410" spans="1:8" ht="27" customHeight="1">
      <c r="A410" s="19">
        <v>931</v>
      </c>
      <c r="B410" s="9" t="s">
        <v>6</v>
      </c>
      <c r="C410" s="6" t="s">
        <v>22</v>
      </c>
      <c r="D410" s="6" t="s">
        <v>48</v>
      </c>
      <c r="E410" s="37"/>
      <c r="F410" s="37"/>
      <c r="G410" s="50">
        <f>G411+G415</f>
        <v>37990.96026</v>
      </c>
      <c r="H410" s="50">
        <f>H411+H415</f>
        <v>0</v>
      </c>
    </row>
    <row r="411" spans="1:8" ht="75">
      <c r="A411" s="19">
        <v>931</v>
      </c>
      <c r="B411" s="9" t="s">
        <v>171</v>
      </c>
      <c r="C411" s="7" t="s">
        <v>22</v>
      </c>
      <c r="D411" s="7" t="s">
        <v>48</v>
      </c>
      <c r="E411" s="7" t="s">
        <v>87</v>
      </c>
      <c r="F411" s="7"/>
      <c r="G411" s="47">
        <f>G412</f>
        <v>33297.46058</v>
      </c>
      <c r="H411" s="47">
        <f>H412</f>
        <v>0</v>
      </c>
    </row>
    <row r="412" spans="1:8" ht="75">
      <c r="A412" s="19">
        <v>931</v>
      </c>
      <c r="B412" s="9" t="s">
        <v>158</v>
      </c>
      <c r="C412" s="7" t="s">
        <v>22</v>
      </c>
      <c r="D412" s="7" t="s">
        <v>48</v>
      </c>
      <c r="E412" s="7" t="s">
        <v>88</v>
      </c>
      <c r="F412" s="7"/>
      <c r="G412" s="47">
        <f>SUM(G413:G414)</f>
        <v>33297.46058</v>
      </c>
      <c r="H412" s="47">
        <f>SUM(H413:H414)</f>
        <v>0</v>
      </c>
    </row>
    <row r="413" spans="1:8" ht="60" hidden="1">
      <c r="A413" s="19">
        <v>931</v>
      </c>
      <c r="B413" s="9" t="s">
        <v>175</v>
      </c>
      <c r="C413" s="7" t="s">
        <v>22</v>
      </c>
      <c r="D413" s="7" t="s">
        <v>48</v>
      </c>
      <c r="E413" s="7" t="s">
        <v>88</v>
      </c>
      <c r="F413" s="7" t="s">
        <v>176</v>
      </c>
      <c r="G413" s="47">
        <v>0</v>
      </c>
      <c r="H413" s="47">
        <v>0</v>
      </c>
    </row>
    <row r="414" spans="1:8" ht="21" customHeight="1">
      <c r="A414" s="19">
        <v>931</v>
      </c>
      <c r="B414" s="9" t="s">
        <v>85</v>
      </c>
      <c r="C414" s="7" t="s">
        <v>22</v>
      </c>
      <c r="D414" s="7" t="s">
        <v>48</v>
      </c>
      <c r="E414" s="7" t="s">
        <v>88</v>
      </c>
      <c r="F414" s="7" t="s">
        <v>83</v>
      </c>
      <c r="G414" s="47">
        <f>30493.78783+2803.67275</f>
        <v>33297.46058</v>
      </c>
      <c r="H414" s="47">
        <v>0</v>
      </c>
    </row>
    <row r="415" spans="1:8" ht="60">
      <c r="A415" s="19">
        <v>931</v>
      </c>
      <c r="B415" s="9" t="s">
        <v>243</v>
      </c>
      <c r="C415" s="7" t="s">
        <v>22</v>
      </c>
      <c r="D415" s="7" t="s">
        <v>48</v>
      </c>
      <c r="E415" s="7" t="s">
        <v>67</v>
      </c>
      <c r="F415" s="7"/>
      <c r="G415" s="47">
        <f>G416</f>
        <v>4693.49968</v>
      </c>
      <c r="H415" s="47">
        <f>H416</f>
        <v>0</v>
      </c>
    </row>
    <row r="416" spans="1:8" ht="66.75" customHeight="1">
      <c r="A416" s="39">
        <v>931</v>
      </c>
      <c r="B416" s="9" t="s">
        <v>316</v>
      </c>
      <c r="C416" s="7" t="s">
        <v>22</v>
      </c>
      <c r="D416" s="7" t="s">
        <v>48</v>
      </c>
      <c r="E416" s="7" t="s">
        <v>78</v>
      </c>
      <c r="F416" s="7"/>
      <c r="G416" s="47">
        <f>G417+G419</f>
        <v>4693.49968</v>
      </c>
      <c r="H416" s="47">
        <f>H417+H419</f>
        <v>0</v>
      </c>
    </row>
    <row r="417" spans="1:8" ht="33" customHeight="1">
      <c r="A417" s="39">
        <v>931</v>
      </c>
      <c r="B417" s="9" t="s">
        <v>64</v>
      </c>
      <c r="C417" s="7" t="s">
        <v>22</v>
      </c>
      <c r="D417" s="7" t="s">
        <v>48</v>
      </c>
      <c r="E417" s="7" t="s">
        <v>317</v>
      </c>
      <c r="F417" s="7"/>
      <c r="G417" s="47">
        <f>G418</f>
        <v>627.98738</v>
      </c>
      <c r="H417" s="47">
        <f>H418</f>
        <v>0</v>
      </c>
    </row>
    <row r="418" spans="1:8" ht="45">
      <c r="A418" s="39">
        <v>931</v>
      </c>
      <c r="B418" s="9" t="s">
        <v>75</v>
      </c>
      <c r="C418" s="7" t="s">
        <v>22</v>
      </c>
      <c r="D418" s="7" t="s">
        <v>48</v>
      </c>
      <c r="E418" s="7" t="s">
        <v>317</v>
      </c>
      <c r="F418" s="7" t="s">
        <v>74</v>
      </c>
      <c r="G418" s="47">
        <v>627.98738</v>
      </c>
      <c r="H418" s="47">
        <v>0</v>
      </c>
    </row>
    <row r="419" spans="1:8" ht="75">
      <c r="A419" s="19">
        <v>931</v>
      </c>
      <c r="B419" s="9" t="s">
        <v>244</v>
      </c>
      <c r="C419" s="7" t="s">
        <v>22</v>
      </c>
      <c r="D419" s="7" t="s">
        <v>48</v>
      </c>
      <c r="E419" s="7" t="s">
        <v>245</v>
      </c>
      <c r="F419" s="7"/>
      <c r="G419" s="47">
        <f>G420</f>
        <v>4065.5123</v>
      </c>
      <c r="H419" s="47">
        <f>H420</f>
        <v>0</v>
      </c>
    </row>
    <row r="420" spans="1:8" ht="20.25" customHeight="1">
      <c r="A420" s="19">
        <v>931</v>
      </c>
      <c r="B420" s="9" t="s">
        <v>85</v>
      </c>
      <c r="C420" s="7" t="s">
        <v>22</v>
      </c>
      <c r="D420" s="7" t="s">
        <v>48</v>
      </c>
      <c r="E420" s="7" t="s">
        <v>245</v>
      </c>
      <c r="F420" s="7" t="s">
        <v>83</v>
      </c>
      <c r="G420" s="47">
        <v>4065.5123</v>
      </c>
      <c r="H420" s="47">
        <v>0</v>
      </c>
    </row>
    <row r="421" spans="1:8" ht="30" customHeight="1">
      <c r="A421" s="19">
        <v>931</v>
      </c>
      <c r="B421" s="9" t="s">
        <v>12</v>
      </c>
      <c r="C421" s="6" t="s">
        <v>23</v>
      </c>
      <c r="D421" s="6" t="s">
        <v>40</v>
      </c>
      <c r="E421" s="7"/>
      <c r="F421" s="7"/>
      <c r="G421" s="8">
        <f aca="true" t="shared" si="16" ref="G421:H423">G422</f>
        <v>2250</v>
      </c>
      <c r="H421" s="8">
        <f t="shared" si="16"/>
        <v>0</v>
      </c>
    </row>
    <row r="422" spans="1:8" ht="75">
      <c r="A422" s="19">
        <v>931</v>
      </c>
      <c r="B422" s="9" t="s">
        <v>171</v>
      </c>
      <c r="C422" s="7" t="s">
        <v>23</v>
      </c>
      <c r="D422" s="7" t="s">
        <v>40</v>
      </c>
      <c r="E422" s="7" t="s">
        <v>87</v>
      </c>
      <c r="F422" s="7"/>
      <c r="G422" s="47">
        <f t="shared" si="16"/>
        <v>2250</v>
      </c>
      <c r="H422" s="47">
        <f t="shared" si="16"/>
        <v>0</v>
      </c>
    </row>
    <row r="423" spans="1:8" ht="75">
      <c r="A423" s="19">
        <v>931</v>
      </c>
      <c r="B423" s="9" t="s">
        <v>158</v>
      </c>
      <c r="C423" s="7" t="s">
        <v>23</v>
      </c>
      <c r="D423" s="7" t="s">
        <v>40</v>
      </c>
      <c r="E423" s="7" t="s">
        <v>88</v>
      </c>
      <c r="F423" s="7"/>
      <c r="G423" s="47">
        <f t="shared" si="16"/>
        <v>2250</v>
      </c>
      <c r="H423" s="47">
        <f t="shared" si="16"/>
        <v>0</v>
      </c>
    </row>
    <row r="424" spans="1:8" ht="51.75" customHeight="1">
      <c r="A424" s="19">
        <v>931</v>
      </c>
      <c r="B424" s="9" t="s">
        <v>101</v>
      </c>
      <c r="C424" s="7" t="s">
        <v>23</v>
      </c>
      <c r="D424" s="7" t="s">
        <v>40</v>
      </c>
      <c r="E424" s="7" t="s">
        <v>88</v>
      </c>
      <c r="F424" s="7" t="s">
        <v>54</v>
      </c>
      <c r="G424" s="47">
        <v>2250</v>
      </c>
      <c r="H424" s="48">
        <v>0</v>
      </c>
    </row>
    <row r="425" spans="1:8" ht="40.5" customHeight="1">
      <c r="A425" s="19">
        <v>931</v>
      </c>
      <c r="B425" s="9" t="s">
        <v>30</v>
      </c>
      <c r="C425" s="6">
        <v>13</v>
      </c>
      <c r="D425" s="6" t="s">
        <v>22</v>
      </c>
      <c r="E425" s="7"/>
      <c r="F425" s="7"/>
      <c r="G425" s="8">
        <f aca="true" t="shared" si="17" ref="G425:H428">G426</f>
        <v>4000</v>
      </c>
      <c r="H425" s="8">
        <f t="shared" si="17"/>
        <v>0</v>
      </c>
    </row>
    <row r="426" spans="1:8" ht="66.75" customHeight="1">
      <c r="A426" s="19">
        <v>931</v>
      </c>
      <c r="B426" s="9" t="s">
        <v>209</v>
      </c>
      <c r="C426" s="7">
        <v>13</v>
      </c>
      <c r="D426" s="7" t="s">
        <v>22</v>
      </c>
      <c r="E426" s="7" t="s">
        <v>67</v>
      </c>
      <c r="F426" s="7"/>
      <c r="G426" s="47">
        <f t="shared" si="17"/>
        <v>4000</v>
      </c>
      <c r="H426" s="47">
        <f t="shared" si="17"/>
        <v>0</v>
      </c>
    </row>
    <row r="427" spans="1:8" ht="54" customHeight="1">
      <c r="A427" s="19">
        <v>931</v>
      </c>
      <c r="B427" s="9" t="s">
        <v>211</v>
      </c>
      <c r="C427" s="7">
        <v>13</v>
      </c>
      <c r="D427" s="7" t="s">
        <v>22</v>
      </c>
      <c r="E427" s="7" t="s">
        <v>148</v>
      </c>
      <c r="F427" s="7"/>
      <c r="G427" s="47">
        <f t="shared" si="17"/>
        <v>4000</v>
      </c>
      <c r="H427" s="47">
        <f t="shared" si="17"/>
        <v>0</v>
      </c>
    </row>
    <row r="428" spans="1:8" ht="18.75" customHeight="1">
      <c r="A428" s="19">
        <v>931</v>
      </c>
      <c r="B428" s="9" t="s">
        <v>66</v>
      </c>
      <c r="C428" s="7" t="s">
        <v>48</v>
      </c>
      <c r="D428" s="7" t="s">
        <v>22</v>
      </c>
      <c r="E428" s="7" t="s">
        <v>149</v>
      </c>
      <c r="F428" s="7"/>
      <c r="G428" s="47">
        <f t="shared" si="17"/>
        <v>4000</v>
      </c>
      <c r="H428" s="47">
        <f t="shared" si="17"/>
        <v>0</v>
      </c>
    </row>
    <row r="429" spans="1:8" ht="25.5" customHeight="1">
      <c r="A429" s="19">
        <v>931</v>
      </c>
      <c r="B429" s="9" t="s">
        <v>16</v>
      </c>
      <c r="C429" s="7" t="s">
        <v>48</v>
      </c>
      <c r="D429" s="7" t="s">
        <v>22</v>
      </c>
      <c r="E429" s="7" t="s">
        <v>149</v>
      </c>
      <c r="F429" s="7" t="s">
        <v>55</v>
      </c>
      <c r="G429" s="47">
        <v>4000</v>
      </c>
      <c r="H429" s="48">
        <v>0</v>
      </c>
    </row>
    <row r="430" spans="1:8" ht="60" customHeight="1">
      <c r="A430" s="19">
        <v>931</v>
      </c>
      <c r="B430" s="9" t="s">
        <v>32</v>
      </c>
      <c r="C430" s="6">
        <v>14</v>
      </c>
      <c r="D430" s="6" t="s">
        <v>22</v>
      </c>
      <c r="E430" s="7"/>
      <c r="F430" s="7"/>
      <c r="G430" s="8">
        <f>G431</f>
        <v>51253</v>
      </c>
      <c r="H430" s="8">
        <f>H431</f>
        <v>1253</v>
      </c>
    </row>
    <row r="431" spans="1:8" ht="70.5" customHeight="1">
      <c r="A431" s="19">
        <v>931</v>
      </c>
      <c r="B431" s="9" t="s">
        <v>209</v>
      </c>
      <c r="C431" s="7" t="s">
        <v>58</v>
      </c>
      <c r="D431" s="7" t="s">
        <v>22</v>
      </c>
      <c r="E431" s="7" t="s">
        <v>67</v>
      </c>
      <c r="F431" s="7"/>
      <c r="G431" s="47">
        <f>G432+G435</f>
        <v>51253</v>
      </c>
      <c r="H431" s="47">
        <f>H432+H435</f>
        <v>1253</v>
      </c>
    </row>
    <row r="432" spans="1:8" ht="50.25" customHeight="1">
      <c r="A432" s="19">
        <v>931</v>
      </c>
      <c r="B432" s="9" t="s">
        <v>212</v>
      </c>
      <c r="C432" s="7" t="s">
        <v>58</v>
      </c>
      <c r="D432" s="7" t="s">
        <v>22</v>
      </c>
      <c r="E432" s="7" t="s">
        <v>150</v>
      </c>
      <c r="F432" s="7"/>
      <c r="G432" s="47">
        <f>G433</f>
        <v>50000</v>
      </c>
      <c r="H432" s="47">
        <f>H433</f>
        <v>0</v>
      </c>
    </row>
    <row r="433" spans="1:8" ht="30">
      <c r="A433" s="19">
        <v>931</v>
      </c>
      <c r="B433" s="9" t="s">
        <v>153</v>
      </c>
      <c r="C433" s="7" t="s">
        <v>58</v>
      </c>
      <c r="D433" s="7" t="s">
        <v>22</v>
      </c>
      <c r="E433" s="7" t="s">
        <v>152</v>
      </c>
      <c r="F433" s="7"/>
      <c r="G433" s="47">
        <f>G434</f>
        <v>50000</v>
      </c>
      <c r="H433" s="47">
        <f>H434</f>
        <v>0</v>
      </c>
    </row>
    <row r="434" spans="1:8" ht="21.75" customHeight="1">
      <c r="A434" s="19">
        <v>931</v>
      </c>
      <c r="B434" s="9" t="s">
        <v>41</v>
      </c>
      <c r="C434" s="7" t="s">
        <v>58</v>
      </c>
      <c r="D434" s="7" t="s">
        <v>22</v>
      </c>
      <c r="E434" s="7" t="s">
        <v>152</v>
      </c>
      <c r="F434" s="7" t="s">
        <v>151</v>
      </c>
      <c r="G434" s="47">
        <v>50000</v>
      </c>
      <c r="H434" s="47">
        <v>0</v>
      </c>
    </row>
    <row r="435" spans="1:8" ht="30">
      <c r="A435" s="19">
        <v>931</v>
      </c>
      <c r="B435" s="9" t="s">
        <v>71</v>
      </c>
      <c r="C435" s="7" t="s">
        <v>58</v>
      </c>
      <c r="D435" s="7" t="s">
        <v>22</v>
      </c>
      <c r="E435" s="7" t="s">
        <v>286</v>
      </c>
      <c r="F435" s="7"/>
      <c r="G435" s="47">
        <f>G436</f>
        <v>1253</v>
      </c>
      <c r="H435" s="47">
        <f>H436</f>
        <v>1253</v>
      </c>
    </row>
    <row r="436" spans="1:8" ht="19.5" customHeight="1">
      <c r="A436" s="19">
        <v>931</v>
      </c>
      <c r="B436" s="9" t="s">
        <v>41</v>
      </c>
      <c r="C436" s="7">
        <v>14</v>
      </c>
      <c r="D436" s="7" t="s">
        <v>22</v>
      </c>
      <c r="E436" s="7" t="s">
        <v>286</v>
      </c>
      <c r="F436" s="7" t="s">
        <v>151</v>
      </c>
      <c r="G436" s="47">
        <v>1253</v>
      </c>
      <c r="H436" s="48">
        <v>1253</v>
      </c>
    </row>
    <row r="437" spans="1:8" ht="19.5" customHeight="1">
      <c r="A437" s="19">
        <v>931</v>
      </c>
      <c r="B437" s="9" t="s">
        <v>56</v>
      </c>
      <c r="C437" s="6" t="s">
        <v>58</v>
      </c>
      <c r="D437" s="6" t="s">
        <v>37</v>
      </c>
      <c r="E437" s="7"/>
      <c r="F437" s="7"/>
      <c r="G437" s="8">
        <f aca="true" t="shared" si="18" ref="G437:H440">G438</f>
        <v>17330</v>
      </c>
      <c r="H437" s="8">
        <f t="shared" si="18"/>
        <v>0</v>
      </c>
    </row>
    <row r="438" spans="1:8" ht="60">
      <c r="A438" s="19">
        <v>931</v>
      </c>
      <c r="B438" s="9" t="s">
        <v>209</v>
      </c>
      <c r="C438" s="7" t="s">
        <v>58</v>
      </c>
      <c r="D438" s="7" t="s">
        <v>37</v>
      </c>
      <c r="E438" s="7" t="s">
        <v>67</v>
      </c>
      <c r="F438" s="7"/>
      <c r="G438" s="47">
        <f t="shared" si="18"/>
        <v>17330</v>
      </c>
      <c r="H438" s="47">
        <f t="shared" si="18"/>
        <v>0</v>
      </c>
    </row>
    <row r="439" spans="1:8" ht="45">
      <c r="A439" s="19">
        <v>931</v>
      </c>
      <c r="B439" s="9" t="s">
        <v>212</v>
      </c>
      <c r="C439" s="7" t="s">
        <v>58</v>
      </c>
      <c r="D439" s="7" t="s">
        <v>37</v>
      </c>
      <c r="E439" s="7" t="s">
        <v>150</v>
      </c>
      <c r="F439" s="7"/>
      <c r="G439" s="47">
        <f t="shared" si="18"/>
        <v>17330</v>
      </c>
      <c r="H439" s="47">
        <f t="shared" si="18"/>
        <v>0</v>
      </c>
    </row>
    <row r="440" spans="1:8" ht="30">
      <c r="A440" s="19">
        <v>931</v>
      </c>
      <c r="B440" s="9" t="s">
        <v>153</v>
      </c>
      <c r="C440" s="7">
        <v>14</v>
      </c>
      <c r="D440" s="7" t="s">
        <v>37</v>
      </c>
      <c r="E440" s="7" t="s">
        <v>232</v>
      </c>
      <c r="F440" s="7"/>
      <c r="G440" s="48">
        <f>G441</f>
        <v>17330</v>
      </c>
      <c r="H440" s="48">
        <f t="shared" si="18"/>
        <v>0</v>
      </c>
    </row>
    <row r="441" spans="1:8" ht="21" customHeight="1">
      <c r="A441" s="19">
        <v>931</v>
      </c>
      <c r="B441" s="9" t="s">
        <v>41</v>
      </c>
      <c r="C441" s="7">
        <v>14</v>
      </c>
      <c r="D441" s="7" t="s">
        <v>37</v>
      </c>
      <c r="E441" s="7" t="s">
        <v>232</v>
      </c>
      <c r="F441" s="7" t="s">
        <v>151</v>
      </c>
      <c r="G441" s="48">
        <v>17330</v>
      </c>
      <c r="H441" s="48">
        <v>0</v>
      </c>
    </row>
    <row r="442" spans="1:8" ht="21.75" customHeight="1">
      <c r="A442" s="19"/>
      <c r="B442" s="22" t="s">
        <v>170</v>
      </c>
      <c r="C442" s="37"/>
      <c r="D442" s="37"/>
      <c r="E442" s="37"/>
      <c r="F442" s="37"/>
      <c r="G442" s="50">
        <f>G6+G13+G221+G335+G346+G384+G398+G328</f>
        <v>921551.1974499997</v>
      </c>
      <c r="H442" s="50">
        <f>H6+H13+H221+H335+H346+H384+H398+H328</f>
        <v>328725.48614</v>
      </c>
    </row>
    <row r="443" ht="14.25">
      <c r="A443" s="23"/>
    </row>
    <row r="444" ht="14.25">
      <c r="A444" s="23"/>
    </row>
    <row r="445" ht="14.25">
      <c r="A445" s="23"/>
    </row>
    <row r="446" ht="14.25">
      <c r="A446" s="23"/>
    </row>
    <row r="447" ht="14.25">
      <c r="A447" s="23"/>
    </row>
    <row r="448" ht="14.25">
      <c r="A448" s="23"/>
    </row>
    <row r="449" ht="14.25">
      <c r="A449" s="23"/>
    </row>
    <row r="450" ht="14.25">
      <c r="A450" s="23"/>
    </row>
    <row r="451" ht="14.25">
      <c r="A451" s="23"/>
    </row>
    <row r="452" ht="14.25">
      <c r="A452" s="23"/>
    </row>
    <row r="453" ht="14.25">
      <c r="A453" s="23"/>
    </row>
    <row r="454" ht="14.25">
      <c r="A454" s="23"/>
    </row>
    <row r="455" ht="14.25">
      <c r="A455" s="23"/>
    </row>
    <row r="456" ht="14.25">
      <c r="A456" s="23"/>
    </row>
    <row r="457" ht="14.25">
      <c r="A457" s="23"/>
    </row>
    <row r="458" ht="14.25">
      <c r="A458" s="23"/>
    </row>
    <row r="459" ht="14.25">
      <c r="A459" s="23"/>
    </row>
    <row r="460" ht="14.25">
      <c r="A460" s="23"/>
    </row>
    <row r="461" ht="14.25">
      <c r="A461" s="23"/>
    </row>
    <row r="462" ht="14.25">
      <c r="A462" s="23"/>
    </row>
    <row r="463" ht="14.25">
      <c r="A463" s="23"/>
    </row>
    <row r="464" ht="14.25">
      <c r="A464" s="23"/>
    </row>
    <row r="465" ht="14.25">
      <c r="A465" s="23"/>
    </row>
    <row r="466" ht="14.25">
      <c r="A466" s="23"/>
    </row>
    <row r="467" ht="14.25">
      <c r="A467" s="23"/>
    </row>
    <row r="468" ht="14.25">
      <c r="A468" s="23"/>
    </row>
    <row r="469" ht="14.25">
      <c r="A469" s="23"/>
    </row>
    <row r="470" ht="14.25">
      <c r="A470" s="23"/>
    </row>
    <row r="471" ht="14.25">
      <c r="A471" s="23"/>
    </row>
    <row r="472" ht="14.25">
      <c r="A472" s="23"/>
    </row>
    <row r="473" ht="14.25">
      <c r="A473" s="23"/>
    </row>
    <row r="474" ht="14.25">
      <c r="A474" s="23"/>
    </row>
    <row r="475" ht="14.25">
      <c r="A475" s="23"/>
    </row>
    <row r="476" ht="14.25">
      <c r="A476" s="23"/>
    </row>
    <row r="477" ht="14.25">
      <c r="A477" s="23"/>
    </row>
    <row r="478" ht="14.25">
      <c r="A478" s="23"/>
    </row>
    <row r="479" ht="14.25">
      <c r="A479" s="23"/>
    </row>
    <row r="480" ht="14.25">
      <c r="A480" s="23"/>
    </row>
    <row r="481" ht="14.25">
      <c r="A481" s="23"/>
    </row>
    <row r="482" ht="14.25">
      <c r="A482" s="23"/>
    </row>
    <row r="483" ht="14.25">
      <c r="A483" s="23"/>
    </row>
    <row r="484" ht="14.25">
      <c r="A484" s="23"/>
    </row>
    <row r="485" ht="14.25">
      <c r="A485" s="23"/>
    </row>
    <row r="486" ht="14.25">
      <c r="A486" s="23"/>
    </row>
    <row r="487" ht="14.25">
      <c r="A487" s="23"/>
    </row>
    <row r="488" ht="14.25">
      <c r="A488" s="23"/>
    </row>
    <row r="489" ht="14.25">
      <c r="A489" s="23"/>
    </row>
    <row r="490" ht="14.25">
      <c r="A490" s="23"/>
    </row>
    <row r="491" ht="14.25">
      <c r="A491" s="23"/>
    </row>
    <row r="492" ht="14.25">
      <c r="A492" s="23"/>
    </row>
    <row r="493" ht="14.25">
      <c r="A493" s="23"/>
    </row>
    <row r="494" ht="14.25">
      <c r="A494" s="23"/>
    </row>
    <row r="495" ht="14.25">
      <c r="A495" s="23"/>
    </row>
    <row r="496" ht="14.25">
      <c r="A496" s="23"/>
    </row>
    <row r="497" ht="14.25">
      <c r="A497" s="23"/>
    </row>
    <row r="498" ht="14.25">
      <c r="A498" s="23"/>
    </row>
    <row r="499" ht="14.25">
      <c r="A499" s="23"/>
    </row>
    <row r="500" ht="14.25">
      <c r="A500" s="23"/>
    </row>
    <row r="501" ht="14.25">
      <c r="A501" s="23"/>
    </row>
    <row r="502" ht="14.25">
      <c r="A502" s="23"/>
    </row>
    <row r="503" ht="14.25">
      <c r="A503" s="23"/>
    </row>
    <row r="504" ht="14.25">
      <c r="A504" s="23"/>
    </row>
    <row r="505" ht="14.25">
      <c r="A505" s="23"/>
    </row>
    <row r="506" ht="14.25">
      <c r="A506" s="23"/>
    </row>
    <row r="507" ht="14.25">
      <c r="A507" s="23"/>
    </row>
    <row r="508" ht="14.25">
      <c r="A508" s="23"/>
    </row>
    <row r="509" ht="14.25">
      <c r="A509" s="23"/>
    </row>
    <row r="510" ht="14.25">
      <c r="A510" s="23"/>
    </row>
    <row r="511" ht="14.25">
      <c r="A511" s="23"/>
    </row>
    <row r="512" ht="14.25">
      <c r="A512" s="23"/>
    </row>
    <row r="513" ht="14.25">
      <c r="A513" s="23"/>
    </row>
    <row r="514" ht="14.25">
      <c r="A514" s="23"/>
    </row>
    <row r="515" ht="14.25">
      <c r="A515" s="23"/>
    </row>
    <row r="516" ht="14.25">
      <c r="A516" s="23"/>
    </row>
    <row r="517" ht="14.25">
      <c r="A517" s="23"/>
    </row>
    <row r="518" ht="14.25">
      <c r="A518" s="23"/>
    </row>
    <row r="519" ht="14.25">
      <c r="A519" s="23"/>
    </row>
    <row r="520" ht="14.25">
      <c r="A520" s="23"/>
    </row>
    <row r="521" ht="14.25">
      <c r="A521" s="23"/>
    </row>
    <row r="522" ht="14.25">
      <c r="A522" s="23"/>
    </row>
    <row r="523" ht="14.25">
      <c r="A523" s="23"/>
    </row>
    <row r="524" ht="14.25">
      <c r="A524" s="23"/>
    </row>
    <row r="525" ht="14.25">
      <c r="A525" s="23"/>
    </row>
    <row r="526" ht="14.25">
      <c r="A526" s="23"/>
    </row>
    <row r="527" ht="14.25">
      <c r="A527" s="23"/>
    </row>
    <row r="528" ht="14.25">
      <c r="A528" s="23"/>
    </row>
    <row r="529" ht="14.25">
      <c r="A529" s="23"/>
    </row>
    <row r="530" ht="14.25">
      <c r="A530" s="23"/>
    </row>
    <row r="531" ht="14.25">
      <c r="A531" s="23"/>
    </row>
    <row r="532" ht="14.25">
      <c r="A532" s="23"/>
    </row>
    <row r="533" ht="14.25">
      <c r="A533" s="23"/>
    </row>
    <row r="534" ht="14.25">
      <c r="A534" s="23"/>
    </row>
    <row r="535" ht="14.25">
      <c r="A535" s="23"/>
    </row>
    <row r="536" ht="14.25">
      <c r="A536" s="23"/>
    </row>
    <row r="537" ht="14.25">
      <c r="A537" s="23"/>
    </row>
    <row r="538" ht="14.25">
      <c r="A538" s="23"/>
    </row>
    <row r="539" ht="14.25">
      <c r="A539" s="23"/>
    </row>
    <row r="540" ht="14.25">
      <c r="A540" s="23"/>
    </row>
    <row r="541" ht="14.25">
      <c r="A541" s="23"/>
    </row>
    <row r="542" ht="14.25">
      <c r="A542" s="23"/>
    </row>
    <row r="543" ht="14.25">
      <c r="A543" s="23"/>
    </row>
    <row r="544" ht="14.25">
      <c r="A544" s="23"/>
    </row>
    <row r="545" ht="14.25">
      <c r="A545" s="23"/>
    </row>
    <row r="546" ht="14.25">
      <c r="A546" s="23"/>
    </row>
    <row r="547" ht="14.25">
      <c r="A547" s="23"/>
    </row>
    <row r="548" ht="14.25">
      <c r="A548" s="23"/>
    </row>
    <row r="549" ht="14.25">
      <c r="A549" s="23"/>
    </row>
    <row r="550" ht="14.25">
      <c r="A550" s="23"/>
    </row>
    <row r="551" ht="14.25">
      <c r="A551" s="23"/>
    </row>
    <row r="552" ht="14.25">
      <c r="A552" s="23"/>
    </row>
    <row r="553" ht="14.25">
      <c r="A553" s="23"/>
    </row>
    <row r="554" ht="14.25">
      <c r="A554" s="23"/>
    </row>
    <row r="555" ht="14.25">
      <c r="A555" s="23"/>
    </row>
    <row r="556" ht="14.25">
      <c r="A556" s="23"/>
    </row>
    <row r="557" ht="14.25">
      <c r="A557" s="23"/>
    </row>
    <row r="558" ht="14.25">
      <c r="A558" s="23"/>
    </row>
    <row r="559" ht="14.25">
      <c r="A559" s="23"/>
    </row>
    <row r="560" ht="14.25">
      <c r="A560" s="23"/>
    </row>
    <row r="561" ht="14.25">
      <c r="A561" s="23"/>
    </row>
    <row r="562" ht="14.25">
      <c r="A562" s="23"/>
    </row>
    <row r="563" ht="14.25">
      <c r="A563" s="23"/>
    </row>
    <row r="564" ht="14.25">
      <c r="A564" s="23"/>
    </row>
    <row r="565" ht="14.25">
      <c r="A565" s="23"/>
    </row>
    <row r="566" ht="14.25">
      <c r="A566" s="23"/>
    </row>
    <row r="567" ht="14.25">
      <c r="A567" s="23"/>
    </row>
    <row r="568" ht="14.25">
      <c r="A568" s="23"/>
    </row>
    <row r="569" ht="14.25">
      <c r="A569" s="23"/>
    </row>
    <row r="570" ht="14.25">
      <c r="A570" s="23"/>
    </row>
    <row r="571" ht="14.25">
      <c r="A571" s="23"/>
    </row>
    <row r="572" ht="14.25">
      <c r="A572" s="23"/>
    </row>
    <row r="573" ht="14.25">
      <c r="A573" s="23"/>
    </row>
    <row r="574" ht="14.25">
      <c r="A574" s="23"/>
    </row>
    <row r="575" ht="14.25">
      <c r="A575" s="23"/>
    </row>
    <row r="576" ht="14.25">
      <c r="A576" s="23"/>
    </row>
    <row r="577" ht="14.25">
      <c r="A577" s="23"/>
    </row>
    <row r="578" ht="14.25">
      <c r="A578" s="23"/>
    </row>
    <row r="579" ht="14.25">
      <c r="A579" s="23"/>
    </row>
    <row r="580" ht="14.25">
      <c r="A580" s="23"/>
    </row>
    <row r="581" ht="14.25">
      <c r="A581" s="23"/>
    </row>
    <row r="582" ht="14.25">
      <c r="A582" s="23"/>
    </row>
    <row r="583" ht="14.25">
      <c r="A583" s="23"/>
    </row>
    <row r="584" ht="14.25">
      <c r="A584" s="23"/>
    </row>
    <row r="585" ht="14.25">
      <c r="A585" s="23"/>
    </row>
    <row r="586" ht="14.25">
      <c r="A586" s="23"/>
    </row>
    <row r="587" ht="14.25">
      <c r="A587" s="23"/>
    </row>
    <row r="588" ht="14.25">
      <c r="A588" s="23"/>
    </row>
    <row r="589" ht="14.25">
      <c r="A589" s="23"/>
    </row>
    <row r="590" ht="14.25">
      <c r="A590" s="23"/>
    </row>
    <row r="591" ht="14.25">
      <c r="A591" s="23"/>
    </row>
    <row r="592" ht="14.25">
      <c r="A592" s="23"/>
    </row>
    <row r="593" ht="14.25">
      <c r="A593" s="23"/>
    </row>
    <row r="594" ht="14.25">
      <c r="A594" s="23"/>
    </row>
    <row r="595" ht="14.25">
      <c r="A595" s="23"/>
    </row>
    <row r="596" ht="14.25">
      <c r="A596" s="23"/>
    </row>
    <row r="597" ht="14.25">
      <c r="A597" s="23"/>
    </row>
    <row r="598" ht="14.25">
      <c r="A598" s="23"/>
    </row>
    <row r="599" ht="14.25">
      <c r="A599" s="23"/>
    </row>
    <row r="600" ht="14.25">
      <c r="A600" s="23"/>
    </row>
    <row r="601" ht="14.25">
      <c r="A601" s="23"/>
    </row>
    <row r="602" ht="14.25">
      <c r="A602" s="23"/>
    </row>
    <row r="603" ht="14.25">
      <c r="A603" s="23"/>
    </row>
    <row r="604" ht="14.25">
      <c r="A604" s="23"/>
    </row>
    <row r="605" ht="14.25">
      <c r="A605" s="23"/>
    </row>
    <row r="606" ht="14.25">
      <c r="A606" s="23"/>
    </row>
    <row r="607" ht="14.25">
      <c r="A607" s="23"/>
    </row>
    <row r="608" ht="14.25">
      <c r="A608" s="23"/>
    </row>
    <row r="609" ht="14.25">
      <c r="A609" s="23"/>
    </row>
    <row r="610" ht="14.25">
      <c r="A610" s="23"/>
    </row>
    <row r="611" ht="14.25">
      <c r="A611" s="23"/>
    </row>
    <row r="612" ht="14.25">
      <c r="A612" s="23"/>
    </row>
    <row r="613" ht="14.25">
      <c r="A613" s="23"/>
    </row>
    <row r="614" ht="14.25">
      <c r="A614" s="23"/>
    </row>
    <row r="615" ht="14.25">
      <c r="A615" s="23"/>
    </row>
    <row r="616" ht="14.25">
      <c r="A616" s="23"/>
    </row>
    <row r="617" ht="14.25">
      <c r="A617" s="23"/>
    </row>
    <row r="618" ht="14.25">
      <c r="A618" s="23"/>
    </row>
    <row r="619" ht="14.25">
      <c r="A619" s="23"/>
    </row>
    <row r="620" ht="14.25">
      <c r="A620" s="23"/>
    </row>
    <row r="621" ht="14.25">
      <c r="A621" s="23"/>
    </row>
    <row r="622" ht="14.25">
      <c r="A622" s="23"/>
    </row>
    <row r="623" ht="14.25">
      <c r="A623" s="23"/>
    </row>
    <row r="624" ht="14.25">
      <c r="A624" s="23"/>
    </row>
    <row r="625" ht="14.25">
      <c r="A625" s="23"/>
    </row>
    <row r="626" ht="14.25">
      <c r="A626" s="23"/>
    </row>
    <row r="627" ht="14.25">
      <c r="A627" s="23"/>
    </row>
    <row r="628" ht="14.25">
      <c r="A628" s="23"/>
    </row>
    <row r="629" ht="14.25">
      <c r="A629" s="23"/>
    </row>
    <row r="630" ht="14.25">
      <c r="A630" s="23"/>
    </row>
    <row r="631" ht="14.25">
      <c r="A631" s="23"/>
    </row>
    <row r="632" ht="14.25">
      <c r="A632" s="23"/>
    </row>
    <row r="633" ht="14.25">
      <c r="A633" s="23"/>
    </row>
    <row r="634" ht="14.25">
      <c r="A634" s="23"/>
    </row>
    <row r="635" ht="14.25">
      <c r="A635" s="23"/>
    </row>
    <row r="636" ht="14.25">
      <c r="A636" s="23"/>
    </row>
    <row r="637" ht="14.25">
      <c r="A637" s="23"/>
    </row>
    <row r="638" ht="14.25">
      <c r="A638" s="23"/>
    </row>
    <row r="639" ht="14.25">
      <c r="A639" s="23"/>
    </row>
    <row r="640" ht="14.25">
      <c r="A640" s="23"/>
    </row>
    <row r="641" ht="14.25">
      <c r="A641" s="23"/>
    </row>
    <row r="642" ht="14.25">
      <c r="A642" s="23"/>
    </row>
    <row r="643" ht="14.25">
      <c r="A643" s="23"/>
    </row>
    <row r="644" ht="14.25">
      <c r="A644" s="23"/>
    </row>
    <row r="645" ht="14.25">
      <c r="A645" s="23"/>
    </row>
    <row r="646" ht="14.25">
      <c r="A646" s="23"/>
    </row>
    <row r="647" ht="14.25">
      <c r="A647" s="23"/>
    </row>
    <row r="648" ht="14.25">
      <c r="A648" s="23"/>
    </row>
    <row r="649" ht="14.25">
      <c r="A649" s="23"/>
    </row>
    <row r="650" ht="14.25">
      <c r="A650" s="23"/>
    </row>
    <row r="651" ht="14.25">
      <c r="A651" s="23"/>
    </row>
    <row r="652" ht="14.25">
      <c r="A652" s="23"/>
    </row>
    <row r="653" ht="14.25">
      <c r="A653" s="23"/>
    </row>
    <row r="654" ht="14.25">
      <c r="A654" s="23"/>
    </row>
    <row r="655" ht="14.25">
      <c r="A655" s="23"/>
    </row>
    <row r="656" ht="14.25">
      <c r="A656" s="23"/>
    </row>
    <row r="657" ht="14.25">
      <c r="A657" s="23"/>
    </row>
    <row r="658" ht="14.25">
      <c r="A658" s="23"/>
    </row>
  </sheetData>
  <sheetProtection/>
  <mergeCells count="9">
    <mergeCell ref="A4:A5"/>
    <mergeCell ref="G1:H1"/>
    <mergeCell ref="G4:H4"/>
    <mergeCell ref="B4:B5"/>
    <mergeCell ref="C4:C5"/>
    <mergeCell ref="D4:D5"/>
    <mergeCell ref="E4:E5"/>
    <mergeCell ref="F4:F5"/>
    <mergeCell ref="A2:H2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K29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3" width="9.125" style="26" customWidth="1"/>
    <col min="4" max="4" width="17.00390625" style="26" customWidth="1"/>
    <col min="5" max="5" width="16.375" style="26" customWidth="1"/>
    <col min="6" max="7" width="9.125" style="26" customWidth="1"/>
    <col min="8" max="8" width="16.875" style="26" customWidth="1"/>
    <col min="9" max="9" width="24.375" style="26" customWidth="1"/>
    <col min="10" max="10" width="21.875" style="26" customWidth="1"/>
    <col min="11" max="11" width="15.375" style="26" customWidth="1"/>
    <col min="12" max="16384" width="9.125" style="26" customWidth="1"/>
  </cols>
  <sheetData>
    <row r="3" spans="8:11" ht="18">
      <c r="H3" s="26">
        <v>602</v>
      </c>
      <c r="I3" s="26">
        <v>601</v>
      </c>
      <c r="J3" s="26">
        <v>631</v>
      </c>
      <c r="K3" s="26">
        <v>931</v>
      </c>
    </row>
    <row r="4" spans="4:11" ht="18">
      <c r="D4" s="27">
        <v>624.3501</v>
      </c>
      <c r="E4" s="27">
        <v>58244</v>
      </c>
      <c r="H4" s="26">
        <v>15141633.37</v>
      </c>
      <c r="I4" s="26">
        <v>434651.19</v>
      </c>
      <c r="J4" s="26">
        <v>7633080.76</v>
      </c>
      <c r="K4" s="26">
        <v>5639669.5</v>
      </c>
    </row>
    <row r="5" spans="4:10" ht="18">
      <c r="D5" s="27">
        <v>9241.84</v>
      </c>
      <c r="E5" s="27">
        <v>813.363</v>
      </c>
      <c r="H5" s="26">
        <v>3066000</v>
      </c>
      <c r="I5" s="26">
        <v>630395.36</v>
      </c>
      <c r="J5" s="26">
        <v>5284421.72</v>
      </c>
    </row>
    <row r="6" spans="4:9" ht="18">
      <c r="D6" s="27">
        <v>274</v>
      </c>
      <c r="E6" s="27">
        <v>41863.63</v>
      </c>
      <c r="H6" s="26">
        <v>5968783.31</v>
      </c>
      <c r="I6" s="26">
        <v>964651.19</v>
      </c>
    </row>
    <row r="7" spans="4:9" ht="18">
      <c r="D7" s="27">
        <v>872</v>
      </c>
      <c r="E7" s="27">
        <v>1500</v>
      </c>
      <c r="H7" s="26">
        <v>9986772</v>
      </c>
      <c r="I7" s="26">
        <v>689886.24</v>
      </c>
    </row>
    <row r="8" spans="4:9" ht="18">
      <c r="D8" s="27">
        <v>2872</v>
      </c>
      <c r="E8" s="27">
        <v>880</v>
      </c>
      <c r="H8" s="26">
        <v>997820</v>
      </c>
      <c r="I8" s="26">
        <v>1278545.17</v>
      </c>
    </row>
    <row r="9" spans="4:9" ht="18">
      <c r="D9" s="27">
        <v>2382.107</v>
      </c>
      <c r="E9" s="27">
        <v>8853.89388</v>
      </c>
      <c r="H9" s="26">
        <v>5985005.7</v>
      </c>
      <c r="I9" s="26">
        <v>2768728.08</v>
      </c>
    </row>
    <row r="10" spans="4:9" ht="18">
      <c r="D10" s="27">
        <v>1786</v>
      </c>
      <c r="E10" s="27">
        <v>9801.742</v>
      </c>
      <c r="H10" s="26">
        <v>1786961.62</v>
      </c>
      <c r="I10" s="26">
        <v>528355.19</v>
      </c>
    </row>
    <row r="11" spans="4:8" ht="18">
      <c r="D11" s="27">
        <v>471.479</v>
      </c>
      <c r="E11" s="27">
        <v>5362.25889</v>
      </c>
      <c r="H11" s="26">
        <v>5416211.87</v>
      </c>
    </row>
    <row r="12" spans="4:8" ht="18">
      <c r="D12" s="27">
        <v>300</v>
      </c>
      <c r="E12" s="27">
        <v>500</v>
      </c>
      <c r="H12" s="26">
        <v>571071.43</v>
      </c>
    </row>
    <row r="13" spans="4:8" ht="18">
      <c r="D13" s="27">
        <v>200</v>
      </c>
      <c r="E13" s="27">
        <v>40635.634</v>
      </c>
      <c r="H13" s="26">
        <v>3848355.52</v>
      </c>
    </row>
    <row r="14" spans="4:8" ht="18">
      <c r="D14" s="27">
        <v>619</v>
      </c>
      <c r="E14" s="27">
        <v>1313.86143</v>
      </c>
      <c r="H14" s="26">
        <v>651976.78</v>
      </c>
    </row>
    <row r="15" spans="4:8" ht="18">
      <c r="D15" s="27"/>
      <c r="E15" s="27"/>
      <c r="H15" s="26">
        <v>58244000</v>
      </c>
    </row>
    <row r="16" spans="4:11" ht="18">
      <c r="D16" s="27">
        <v>520.6</v>
      </c>
      <c r="E16" s="27">
        <v>700</v>
      </c>
      <c r="H16" s="28">
        <f>SUM(H4:H15)</f>
        <v>111664591.6</v>
      </c>
      <c r="I16" s="28">
        <f>SUM(I4:I14)</f>
        <v>7295212.42</v>
      </c>
      <c r="J16" s="28">
        <f>SUM(J4:J14)</f>
        <v>12917502.48</v>
      </c>
      <c r="K16" s="28">
        <f>SUM(K4:K14)</f>
        <v>5639669.5</v>
      </c>
    </row>
    <row r="17" spans="4:5" ht="18">
      <c r="D17" s="27">
        <v>1000</v>
      </c>
      <c r="E17" s="27">
        <v>12000.91474</v>
      </c>
    </row>
    <row r="18" spans="4:5" ht="18">
      <c r="D18" s="27">
        <v>763.22289</v>
      </c>
      <c r="E18" s="27">
        <v>788</v>
      </c>
    </row>
    <row r="19" spans="4:5" ht="18">
      <c r="D19" s="27">
        <v>2154.23664</v>
      </c>
      <c r="E19" s="27">
        <v>53813.967</v>
      </c>
    </row>
    <row r="20" spans="4:5" ht="18">
      <c r="D20" s="27">
        <v>30728.49168</v>
      </c>
      <c r="E20" s="27">
        <v>114410.01672</v>
      </c>
    </row>
    <row r="21" spans="4:5" ht="18">
      <c r="D21" s="27">
        <v>1215.58437</v>
      </c>
      <c r="E21" s="27"/>
    </row>
    <row r="22" spans="4:5" ht="18">
      <c r="D22" s="27">
        <v>250</v>
      </c>
      <c r="E22" s="27"/>
    </row>
    <row r="23" spans="4:5" ht="18">
      <c r="D23" s="27">
        <v>8500</v>
      </c>
      <c r="E23" s="27"/>
    </row>
    <row r="24" spans="4:5" ht="18">
      <c r="D24" s="27">
        <v>50</v>
      </c>
      <c r="E24" s="27"/>
    </row>
    <row r="25" spans="4:5" ht="18">
      <c r="D25" s="27">
        <v>442.38</v>
      </c>
      <c r="E25" s="27"/>
    </row>
    <row r="26" spans="4:5" ht="18">
      <c r="D26" s="27">
        <v>123009.69761</v>
      </c>
      <c r="E26" s="27"/>
    </row>
    <row r="27" spans="4:5" ht="18">
      <c r="D27" s="27">
        <v>647.8</v>
      </c>
      <c r="E27" s="27"/>
    </row>
    <row r="28" spans="4:5" ht="18">
      <c r="D28" s="27">
        <v>490.69</v>
      </c>
      <c r="E28" s="27"/>
    </row>
    <row r="29" spans="4:5" ht="18">
      <c r="D29" s="27">
        <f>SUM(D4:D28)</f>
        <v>189415.47929</v>
      </c>
      <c r="E29" s="27">
        <f>SUM(E4:E28)</f>
        <v>351481.28166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Nina</cp:lastModifiedBy>
  <cp:lastPrinted>2015-07-24T05:57:49Z</cp:lastPrinted>
  <dcterms:created xsi:type="dcterms:W3CDTF">2007-10-25T07:07:19Z</dcterms:created>
  <dcterms:modified xsi:type="dcterms:W3CDTF">2015-09-11T09:26:35Z</dcterms:modified>
  <cp:category/>
  <cp:version/>
  <cp:contentType/>
  <cp:contentStatus/>
</cp:coreProperties>
</file>